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1\SŠ\"/>
    </mc:Choice>
  </mc:AlternateContent>
  <xr:revisionPtr revIDLastSave="0" documentId="8_{3042D49E-EFCC-4490-8F85-37C117A24FE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Y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M6" i="6"/>
  <c r="U6" i="6"/>
  <c r="F6" i="6"/>
  <c r="N6" i="6"/>
  <c r="V6" i="6"/>
  <c r="AD6" i="6"/>
  <c r="E6" i="6"/>
  <c r="AC6" i="6"/>
  <c r="AF5" i="6"/>
  <c r="AF6" i="6" s="1"/>
  <c r="I6" i="6"/>
  <c r="Q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299AD333-C12B-4457-8F1E-11D5024F987E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<sst xmlns="http://schemas.openxmlformats.org/spreadsheetml/2006/main" count="77" uniqueCount="75">
  <si>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</si>
  <si>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</si>
  <si>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</si>
  <si>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</si>
  <si>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</si>
  <si>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</si>
  <si>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</si>
  <si>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</si>
  <si>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</si>
  <si>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</si>
  <si>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</si>
  <si>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</si>
  <si>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</si>
  <si>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</si>
  <si>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</si>
  <si>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</si>
  <si>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</si>
  <si>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</si>
  <si>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</si>
  <si>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</si>
  <si>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</si>
  <si>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</si>
  <si>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</si>
  <si>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</si>
  <si>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</si>
  <si>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</si>
  <si>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</si>
  <si>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</si>
  <si>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</si>
  <si>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</si>
  <si>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</si>
  <si>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</si>
  <si>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</si>
  <si>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</si>
  <si>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</si>
  <si>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</si>
  <si>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</si>
  <si>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</si>
  <si>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</si>
  <si>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</si>
  <si>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</si>
  <si>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</si>
  <si>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</si>
  <si>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</si>
  <si>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</si>
  <si>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</si>
  <si>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</si>
  <si>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</si>
  <si>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</si>
  <si>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</si>
  <si>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</si>
  <si>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</si>
  <si>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</si>
  <si>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</si>
  <si>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</si>
  <si>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</si>
  <si>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</si>
  <si>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</si>
  <si>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</si>
  <si>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</si>
  <si>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</si>
  <si>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</si>
  <si>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</si>
  <si>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</si>
  <si>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</si>
  <si>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</si>
  <si>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</si>
  <si>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</si>
  <si>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</si>
  <si>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</si>
  <si>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</si>
  <si>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učiteľka v SŠ</t>
  </si>
  <si>
    <t>Národný inštitút vzdelávania a mládeže</t>
  </si>
  <si>
    <t>L-3,5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</si>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</sst>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ht="15.75" thickBot="1" x14ac:dyDescent="0.3">
      <c r="A3" s="107" t="s">
        <v>53</v>
      </c>
      <c r="B3" s="108"/>
      <c r="C3" s="108"/>
      <c r="D3" s="108"/>
      <c r="E3" s="108"/>
      <c r="F3" s="108"/>
      <c r="G3" s="109"/>
      <c r="H3" s="110" t="s">
        <v>52</v>
      </c>
      <c r="I3" s="111"/>
      <c r="J3" s="112"/>
      <c r="K3" s="113"/>
      <c r="L3" s="114"/>
      <c r="M3" s="114"/>
      <c r="N3" s="114"/>
      <c r="O3" s="114"/>
      <c r="P3" s="114"/>
      <c r="Q3" s="114"/>
      <c r="R3" s="114"/>
      <c r="S3" s="114"/>
      <c r="T3" s="114"/>
      <c r="U3" s="115"/>
      <c r="V3" s="116" t="s">
        <v>51</v>
      </c>
      <c r="W3" s="117"/>
      <c r="X3" s="118" t="s">
        <v>3</v>
      </c>
      <c r="Y3" s="119"/>
      <c r="Z3" s="119"/>
      <c r="AA3" s="119"/>
      <c r="AB3" s="119"/>
      <c r="AC3" s="120"/>
      <c r="AD3" s="116" t="s">
        <v>50</v>
      </c>
      <c r="AE3" s="121"/>
      <c r="AF3" s="122">
        <v>2022</v>
      </c>
      <c r="AG3" s="123"/>
      <c r="AH3" s="124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 t="str">
        <f>IF(OR(DAY(DATE($AF$3,$AU$24+1,0))=28,DAY(DATE($AF$3,$AU$24+1,0))=29),"",IF(DAY(DATE($AF$3,$AU$24+1,0))=30,"",31))</f>
        <v/>
      </c>
      <c r="AH5" s="96" t="s">
        <v>48</v>
      </c>
    </row>
    <row r="6" spans="1:34" ht="15.75" thickBot="1" x14ac:dyDescent="0.3">
      <c r="A6" s="98"/>
      <c r="B6" s="99"/>
      <c r="C6" s="28">
        <f t="shared" ref="C6:AD6" si="0">(DATE($AF$3,$AU$24,C5))</f>
        <v>44866</v>
      </c>
      <c r="D6" s="27">
        <f t="shared" si="0"/>
        <v>44867</v>
      </c>
      <c r="E6" s="27">
        <f t="shared" si="0"/>
        <v>44868</v>
      </c>
      <c r="F6" s="27">
        <f t="shared" si="0"/>
        <v>44869</v>
      </c>
      <c r="G6" s="27">
        <f t="shared" si="0"/>
        <v>44870</v>
      </c>
      <c r="H6" s="27">
        <f t="shared" si="0"/>
        <v>44871</v>
      </c>
      <c r="I6" s="27">
        <f t="shared" si="0"/>
        <v>44872</v>
      </c>
      <c r="J6" s="27">
        <f t="shared" si="0"/>
        <v>44873</v>
      </c>
      <c r="K6" s="27">
        <f t="shared" si="0"/>
        <v>44874</v>
      </c>
      <c r="L6" s="27">
        <f t="shared" si="0"/>
        <v>44875</v>
      </c>
      <c r="M6" s="27">
        <f t="shared" si="0"/>
        <v>44876</v>
      </c>
      <c r="N6" s="27">
        <f t="shared" si="0"/>
        <v>44877</v>
      </c>
      <c r="O6" s="27">
        <f t="shared" si="0"/>
        <v>44878</v>
      </c>
      <c r="P6" s="27">
        <f t="shared" si="0"/>
        <v>44879</v>
      </c>
      <c r="Q6" s="27">
        <f t="shared" si="0"/>
        <v>44880</v>
      </c>
      <c r="R6" s="27">
        <f t="shared" si="0"/>
        <v>44881</v>
      </c>
      <c r="S6" s="27">
        <f t="shared" si="0"/>
        <v>44882</v>
      </c>
      <c r="T6" s="27">
        <f t="shared" si="0"/>
        <v>44883</v>
      </c>
      <c r="U6" s="27">
        <f t="shared" si="0"/>
        <v>44884</v>
      </c>
      <c r="V6" s="27">
        <f t="shared" si="0"/>
        <v>44885</v>
      </c>
      <c r="W6" s="27">
        <f t="shared" si="0"/>
        <v>44886</v>
      </c>
      <c r="X6" s="27">
        <f t="shared" si="0"/>
        <v>44887</v>
      </c>
      <c r="Y6" s="27">
        <f t="shared" si="0"/>
        <v>44888</v>
      </c>
      <c r="Z6" s="27">
        <f t="shared" si="0"/>
        <v>44889</v>
      </c>
      <c r="AA6" s="27">
        <f t="shared" si="0"/>
        <v>44890</v>
      </c>
      <c r="AB6" s="27">
        <f t="shared" si="0"/>
        <v>44891</v>
      </c>
      <c r="AC6" s="27">
        <f t="shared" si="0"/>
        <v>44892</v>
      </c>
      <c r="AD6" s="27">
        <f t="shared" si="0"/>
        <v>44893</v>
      </c>
      <c r="AE6" s="27">
        <f>IF(ISERROR(DATE($AF$3,$AU$24,AE5)),"",(DATE($AF$3,$AU$24,AE5)))</f>
        <v>44894</v>
      </c>
      <c r="AF6" s="27">
        <f>IF(ISERROR(DATE($AF$3,$AU$24,AF5)),"",(DATE($AF$3,$AU$24,AF5)))</f>
        <v>44895</v>
      </c>
      <c r="AG6" s="74" t="str">
        <f>IF(ISERROR(DATE($AF$3,$AU$24,AG5)),"",(DATE($AF$3,$AU$24,AG5)))</f>
        <v/>
      </c>
      <c r="AH6" s="97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00" t="s">
        <v>61</v>
      </c>
      <c r="B8" s="101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69</v>
      </c>
      <c r="C10" s="37"/>
      <c r="D10" s="37">
        <v>7.5</v>
      </c>
      <c r="E10" s="37">
        <v>7.5</v>
      </c>
      <c r="F10" s="37">
        <v>7.5</v>
      </c>
      <c r="G10" s="37"/>
      <c r="H10" s="37"/>
      <c r="I10" s="37">
        <v>0</v>
      </c>
      <c r="J10" s="37">
        <v>7.5</v>
      </c>
      <c r="K10" s="37">
        <v>7.5</v>
      </c>
      <c r="L10" s="37">
        <v>7.5</v>
      </c>
      <c r="M10" s="37">
        <v>7.5</v>
      </c>
      <c r="N10" s="37"/>
      <c r="O10" s="37"/>
      <c r="P10" s="37">
        <v>0</v>
      </c>
      <c r="Q10" s="37">
        <v>7.5</v>
      </c>
      <c r="R10" s="37">
        <v>7.5</v>
      </c>
      <c r="S10" s="37"/>
      <c r="T10" s="37">
        <v>7.5</v>
      </c>
      <c r="U10" s="37"/>
      <c r="V10" s="37"/>
      <c r="W10" s="37">
        <v>7.5</v>
      </c>
      <c r="X10" s="37">
        <v>7.5</v>
      </c>
      <c r="Y10" s="37">
        <v>7.5</v>
      </c>
      <c r="Z10" s="37">
        <v>7.5</v>
      </c>
      <c r="AA10" s="37">
        <v>7.5</v>
      </c>
      <c r="AB10" s="37"/>
      <c r="AC10" s="37"/>
      <c r="AD10" s="37">
        <v>4</v>
      </c>
      <c r="AE10" s="37">
        <v>7.5</v>
      </c>
      <c r="AF10" s="37">
        <v>7.5</v>
      </c>
      <c r="AG10" s="37"/>
      <c r="AH10" s="83">
        <f t="shared" ref="AH10:AH16" si="1">SUM(C10:AG10)</f>
        <v>131.5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02" t="s">
        <v>62</v>
      </c>
      <c r="B12" s="103"/>
      <c r="C12" s="54"/>
      <c r="D12" s="55"/>
      <c r="E12" s="56"/>
      <c r="F12" s="56"/>
      <c r="G12" s="55"/>
      <c r="H12" s="56"/>
      <c r="I12" s="55"/>
      <c r="J12" s="55"/>
      <c r="K12" s="55"/>
      <c r="L12" s="56"/>
      <c r="M12" s="56"/>
      <c r="N12" s="55"/>
      <c r="O12" s="56"/>
      <c r="P12" s="55"/>
      <c r="Q12" s="55"/>
      <c r="R12" s="55"/>
      <c r="S12" s="55"/>
      <c r="T12" s="55"/>
      <c r="U12" s="55"/>
      <c r="V12" s="56"/>
      <c r="W12" s="55"/>
      <c r="X12" s="55"/>
      <c r="Y12" s="55"/>
      <c r="Z12" s="56"/>
      <c r="AA12" s="56"/>
      <c r="AB12" s="55"/>
      <c r="AC12" s="56"/>
      <c r="AD12" s="56"/>
      <c r="AE12" s="55"/>
      <c r="AF12" s="55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37"/>
      <c r="M13" s="37"/>
      <c r="N13" s="45"/>
      <c r="O13" s="37"/>
      <c r="P13" s="45"/>
      <c r="Q13" s="45"/>
      <c r="R13" s="45"/>
      <c r="S13" s="45"/>
      <c r="T13" s="45"/>
      <c r="U13" s="45"/>
      <c r="V13" s="37"/>
      <c r="W13" s="45"/>
      <c r="X13" s="45"/>
      <c r="Y13" s="45"/>
      <c r="Z13" s="37"/>
      <c r="AA13" s="37"/>
      <c r="AB13" s="45"/>
      <c r="AC13" s="37"/>
      <c r="AD13" s="37"/>
      <c r="AE13" s="45"/>
      <c r="AF13" s="45"/>
      <c r="AG13" s="45"/>
      <c r="AH13" s="83">
        <f t="shared" si="1"/>
        <v>0</v>
      </c>
    </row>
    <row r="14" spans="1:34" x14ac:dyDescent="0.25">
      <c r="A14" s="104" t="s">
        <v>63</v>
      </c>
      <c r="B14" s="105"/>
      <c r="C14" s="57"/>
      <c r="D14" s="58"/>
      <c r="E14" s="59"/>
      <c r="F14" s="59"/>
      <c r="G14" s="58"/>
      <c r="H14" s="59"/>
      <c r="I14" s="58"/>
      <c r="J14" s="58"/>
      <c r="K14" s="58"/>
      <c r="L14" s="59"/>
      <c r="M14" s="59"/>
      <c r="N14" s="58"/>
      <c r="O14" s="59"/>
      <c r="P14" s="58"/>
      <c r="Q14" s="58"/>
      <c r="R14" s="58"/>
      <c r="S14" s="59"/>
      <c r="T14" s="58"/>
      <c r="U14" s="58"/>
      <c r="V14" s="59"/>
      <c r="W14" s="58"/>
      <c r="X14" s="58"/>
      <c r="Y14" s="58"/>
      <c r="Z14" s="59"/>
      <c r="AA14" s="59"/>
      <c r="AB14" s="58"/>
      <c r="AC14" s="59"/>
      <c r="AD14" s="59"/>
      <c r="AE14" s="58"/>
      <c r="AF14" s="58"/>
      <c r="AG14" s="79"/>
      <c r="AH14" s="83"/>
    </row>
    <row r="15" spans="1:34" ht="26.25" x14ac:dyDescent="0.25">
      <c r="A15" s="71" t="s">
        <v>60</v>
      </c>
      <c r="B15" s="72"/>
      <c r="C15" s="8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4" t="s">
        <v>59</v>
      </c>
      <c r="B16" s="95" t="s">
        <v>71</v>
      </c>
      <c r="C16" s="70"/>
      <c r="D16" s="45">
        <v>1</v>
      </c>
      <c r="E16" s="45"/>
      <c r="F16" s="45"/>
      <c r="G16" s="45"/>
      <c r="H16" s="45"/>
      <c r="I16" s="45"/>
      <c r="J16" s="45"/>
      <c r="K16" s="45">
        <v>1</v>
      </c>
      <c r="L16" s="45"/>
      <c r="M16" s="45"/>
      <c r="N16" s="45"/>
      <c r="O16" s="45"/>
      <c r="P16" s="45"/>
      <c r="Q16" s="45"/>
      <c r="R16" s="45">
        <v>1</v>
      </c>
      <c r="S16" s="45"/>
      <c r="T16" s="45"/>
      <c r="U16" s="45"/>
      <c r="V16" s="45"/>
      <c r="W16" s="45"/>
      <c r="X16" s="45"/>
      <c r="Y16" s="45">
        <v>1</v>
      </c>
      <c r="Z16" s="45"/>
      <c r="AA16" s="45"/>
      <c r="AB16" s="45"/>
      <c r="AC16" s="45"/>
      <c r="AD16" s="45"/>
      <c r="AE16" s="45"/>
      <c r="AF16" s="45">
        <v>1</v>
      </c>
      <c r="AG16" s="80"/>
      <c r="AH16" s="84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0</v>
      </c>
      <c r="D17" s="46">
        <f t="shared" si="2"/>
        <v>8.5</v>
      </c>
      <c r="E17" s="46">
        <f t="shared" si="2"/>
        <v>7.5</v>
      </c>
      <c r="F17" s="46">
        <f t="shared" si="2"/>
        <v>7.5</v>
      </c>
      <c r="G17" s="46">
        <f t="shared" si="2"/>
        <v>0</v>
      </c>
      <c r="H17" s="46">
        <f t="shared" si="2"/>
        <v>0</v>
      </c>
      <c r="I17" s="46">
        <f t="shared" si="2"/>
        <v>0</v>
      </c>
      <c r="J17" s="46">
        <f t="shared" si="2"/>
        <v>7.5</v>
      </c>
      <c r="K17" s="46">
        <f t="shared" si="2"/>
        <v>8.5</v>
      </c>
      <c r="L17" s="46">
        <f t="shared" si="2"/>
        <v>7.5</v>
      </c>
      <c r="M17" s="46">
        <f t="shared" si="2"/>
        <v>7.5</v>
      </c>
      <c r="N17" s="46">
        <f t="shared" si="2"/>
        <v>0</v>
      </c>
      <c r="O17" s="46">
        <f t="shared" si="2"/>
        <v>0</v>
      </c>
      <c r="P17" s="46">
        <f t="shared" si="2"/>
        <v>0</v>
      </c>
      <c r="Q17" s="46">
        <f t="shared" si="2"/>
        <v>7.5</v>
      </c>
      <c r="R17" s="46">
        <f t="shared" si="2"/>
        <v>8.5</v>
      </c>
      <c r="S17" s="46">
        <f t="shared" si="2"/>
        <v>0</v>
      </c>
      <c r="T17" s="46">
        <f t="shared" si="2"/>
        <v>7.5</v>
      </c>
      <c r="U17" s="46">
        <f t="shared" si="2"/>
        <v>0</v>
      </c>
      <c r="V17" s="46">
        <f t="shared" si="2"/>
        <v>0</v>
      </c>
      <c r="W17" s="46">
        <f t="shared" si="2"/>
        <v>7.5</v>
      </c>
      <c r="X17" s="46">
        <f t="shared" si="2"/>
        <v>7.5</v>
      </c>
      <c r="Y17" s="46">
        <f t="shared" si="2"/>
        <v>8.5</v>
      </c>
      <c r="Z17" s="46">
        <f t="shared" si="2"/>
        <v>7.5</v>
      </c>
      <c r="AA17" s="46">
        <f t="shared" si="2"/>
        <v>7.5</v>
      </c>
      <c r="AB17" s="46">
        <f t="shared" si="2"/>
        <v>0</v>
      </c>
      <c r="AC17" s="46">
        <f t="shared" si="2"/>
        <v>0</v>
      </c>
      <c r="AD17" s="46">
        <f t="shared" si="2"/>
        <v>4</v>
      </c>
      <c r="AE17" s="46">
        <f t="shared" si="2"/>
        <v>7.5</v>
      </c>
      <c r="AF17" s="46">
        <f t="shared" si="2"/>
        <v>8.5</v>
      </c>
      <c r="AG17" s="47">
        <f t="shared" si="2"/>
        <v>0</v>
      </c>
      <c r="AH17" s="47">
        <f t="shared" si="2"/>
        <v>136.5</v>
      </c>
    </row>
    <row r="18" spans="1:53" x14ac:dyDescent="0.25">
      <c r="A18" s="139" t="s">
        <v>44</v>
      </c>
      <c r="B18" s="139"/>
      <c r="C18" s="90"/>
      <c r="D18" s="90">
        <v>0.3125</v>
      </c>
      <c r="E18" s="90">
        <v>0.3125</v>
      </c>
      <c r="F18" s="90">
        <v>0.3125</v>
      </c>
      <c r="G18" s="90"/>
      <c r="H18" s="90"/>
      <c r="I18" s="90"/>
      <c r="J18" s="90">
        <v>0.3125</v>
      </c>
      <c r="K18" s="90">
        <v>0.3125</v>
      </c>
      <c r="L18" s="90">
        <v>0.3125</v>
      </c>
      <c r="M18" s="90">
        <v>0.3125</v>
      </c>
      <c r="N18" s="90"/>
      <c r="O18" s="90"/>
      <c r="P18" s="90"/>
      <c r="Q18" s="90">
        <v>0.3125</v>
      </c>
      <c r="R18" s="90">
        <v>0.3125</v>
      </c>
      <c r="S18" s="90"/>
      <c r="T18" s="90">
        <v>0.3125</v>
      </c>
      <c r="U18" s="90"/>
      <c r="V18" s="90"/>
      <c r="W18" s="90">
        <v>0.3125</v>
      </c>
      <c r="X18" s="90">
        <v>0.3125</v>
      </c>
      <c r="Y18" s="90">
        <v>0.3125</v>
      </c>
      <c r="Z18" s="90">
        <v>0.3125</v>
      </c>
      <c r="AA18" s="90">
        <v>0.3125</v>
      </c>
      <c r="AB18" s="90"/>
      <c r="AC18" s="90"/>
      <c r="AD18" s="90">
        <v>0.3125</v>
      </c>
      <c r="AE18" s="90">
        <v>0.3125</v>
      </c>
      <c r="AF18" s="90">
        <v>0.3125</v>
      </c>
      <c r="AG18" s="90">
        <v>0.3125</v>
      </c>
      <c r="AH18" s="38"/>
    </row>
    <row r="19" spans="1:53" x14ac:dyDescent="0.25">
      <c r="A19" s="140" t="s">
        <v>43</v>
      </c>
      <c r="B19" s="140"/>
      <c r="C19" s="90"/>
      <c r="D19" s="90">
        <v>0.72916666666666663</v>
      </c>
      <c r="E19" s="90">
        <v>0.64583333333333337</v>
      </c>
      <c r="F19" s="90">
        <v>0.64583333333333337</v>
      </c>
      <c r="G19" s="90"/>
      <c r="H19" s="90"/>
      <c r="I19" s="90"/>
      <c r="J19" s="90">
        <v>0.64583333333333337</v>
      </c>
      <c r="K19" s="90">
        <v>0.72916666666666663</v>
      </c>
      <c r="L19" s="90">
        <v>0.64583333333333337</v>
      </c>
      <c r="M19" s="90">
        <v>0.64583333333333337</v>
      </c>
      <c r="N19" s="90"/>
      <c r="O19" s="90"/>
      <c r="P19" s="90"/>
      <c r="Q19" s="90">
        <v>0.64583333333333337</v>
      </c>
      <c r="R19" s="90">
        <v>0.72916666666666663</v>
      </c>
      <c r="S19" s="90"/>
      <c r="T19" s="90">
        <v>0.64583333333333337</v>
      </c>
      <c r="U19" s="90"/>
      <c r="V19" s="90"/>
      <c r="W19" s="90">
        <v>0.64583333333333337</v>
      </c>
      <c r="X19" s="90">
        <v>0.64583333333333337</v>
      </c>
      <c r="Y19" s="90">
        <v>0.72916666666666663</v>
      </c>
      <c r="Z19" s="90">
        <v>0.64583333333333337</v>
      </c>
      <c r="AA19" s="90">
        <v>0.64583333333333337</v>
      </c>
      <c r="AB19" s="90"/>
      <c r="AC19" s="90"/>
      <c r="AD19" s="90">
        <v>0.64583333333333337</v>
      </c>
      <c r="AE19" s="90">
        <v>0.64583333333333337</v>
      </c>
      <c r="AF19" s="90">
        <v>0.72916666666666663</v>
      </c>
      <c r="AG19" s="90">
        <v>0.64583333333333337</v>
      </c>
      <c r="AH19" s="39"/>
    </row>
    <row r="20" spans="1:53" x14ac:dyDescent="0.25">
      <c r="A20" s="141" t="s">
        <v>42</v>
      </c>
      <c r="B20" s="141"/>
      <c r="C20" s="48">
        <f>C19-C18</f>
        <v>0</v>
      </c>
      <c r="D20" s="48">
        <f t="shared" ref="D20:AG20" si="3">D19-D18</f>
        <v>0.41666666666666663</v>
      </c>
      <c r="E20" s="48">
        <f>E19-E18</f>
        <v>0.33333333333333337</v>
      </c>
      <c r="F20" s="48">
        <f>F19-F18</f>
        <v>0.33333333333333337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0.33333333333333337</v>
      </c>
      <c r="K20" s="48">
        <f t="shared" si="3"/>
        <v>0.41666666666666663</v>
      </c>
      <c r="L20" s="48">
        <f t="shared" si="3"/>
        <v>0.33333333333333337</v>
      </c>
      <c r="M20" s="48">
        <f t="shared" si="3"/>
        <v>0.33333333333333337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0.33333333333333337</v>
      </c>
      <c r="R20" s="48">
        <f t="shared" si="3"/>
        <v>0.41666666666666663</v>
      </c>
      <c r="S20" s="48">
        <f t="shared" si="3"/>
        <v>0</v>
      </c>
      <c r="T20" s="48">
        <f t="shared" si="3"/>
        <v>0.33333333333333337</v>
      </c>
      <c r="U20" s="48">
        <f t="shared" si="3"/>
        <v>0</v>
      </c>
      <c r="V20" s="48">
        <f t="shared" si="3"/>
        <v>0</v>
      </c>
      <c r="W20" s="48">
        <f t="shared" si="3"/>
        <v>0.33333333333333337</v>
      </c>
      <c r="X20" s="48">
        <f t="shared" si="3"/>
        <v>0.33333333333333337</v>
      </c>
      <c r="Y20" s="48">
        <f t="shared" si="3"/>
        <v>0.41666666666666663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</v>
      </c>
      <c r="AC20" s="48">
        <f t="shared" si="3"/>
        <v>0</v>
      </c>
      <c r="AD20" s="48">
        <f t="shared" si="3"/>
        <v>0.33333333333333337</v>
      </c>
      <c r="AE20" s="48">
        <f t="shared" si="3"/>
        <v>0.33333333333333337</v>
      </c>
      <c r="AF20" s="48">
        <f t="shared" si="3"/>
        <v>0.41666666666666663</v>
      </c>
      <c r="AG20" s="48">
        <f t="shared" si="3"/>
        <v>0.33333333333333337</v>
      </c>
      <c r="AH20" s="40"/>
    </row>
    <row r="21" spans="1:53" x14ac:dyDescent="0.25">
      <c r="A21" s="142" t="s">
        <v>54</v>
      </c>
      <c r="B21" s="141"/>
      <c r="C21" s="52">
        <f>(C20-INT(C20))*24</f>
        <v>0</v>
      </c>
      <c r="D21" s="52">
        <f>(D20-INT(D20))*24</f>
        <v>10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0</v>
      </c>
      <c r="H21" s="52">
        <f t="shared" si="4"/>
        <v>0</v>
      </c>
      <c r="I21" s="52">
        <f t="shared" si="4"/>
        <v>0</v>
      </c>
      <c r="J21" s="52">
        <f t="shared" si="4"/>
        <v>8</v>
      </c>
      <c r="K21" s="52">
        <f t="shared" si="4"/>
        <v>10</v>
      </c>
      <c r="L21" s="52">
        <f t="shared" si="4"/>
        <v>8</v>
      </c>
      <c r="M21" s="52">
        <f t="shared" si="4"/>
        <v>8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8</v>
      </c>
      <c r="R21" s="52">
        <f t="shared" si="4"/>
        <v>10</v>
      </c>
      <c r="S21" s="52">
        <f t="shared" si="4"/>
        <v>0</v>
      </c>
      <c r="T21" s="52">
        <f t="shared" si="4"/>
        <v>8</v>
      </c>
      <c r="U21" s="52">
        <f t="shared" si="4"/>
        <v>0</v>
      </c>
      <c r="V21" s="52">
        <f t="shared" si="4"/>
        <v>0</v>
      </c>
      <c r="W21" s="52">
        <f t="shared" si="4"/>
        <v>8</v>
      </c>
      <c r="X21" s="52">
        <f t="shared" si="4"/>
        <v>8</v>
      </c>
      <c r="Y21" s="52">
        <f t="shared" si="4"/>
        <v>10</v>
      </c>
      <c r="Z21" s="52">
        <f t="shared" si="4"/>
        <v>8</v>
      </c>
      <c r="AA21" s="52">
        <f t="shared" si="4"/>
        <v>8</v>
      </c>
      <c r="AB21" s="52">
        <f t="shared" si="4"/>
        <v>0</v>
      </c>
      <c r="AC21" s="52">
        <f t="shared" si="4"/>
        <v>0</v>
      </c>
      <c r="AD21" s="52">
        <f t="shared" si="4"/>
        <v>8</v>
      </c>
      <c r="AE21" s="52">
        <f t="shared" si="4"/>
        <v>8</v>
      </c>
      <c r="AF21" s="52">
        <f t="shared" si="4"/>
        <v>10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 t="s">
        <v>74</v>
      </c>
      <c r="D22" s="49"/>
      <c r="E22" s="159"/>
      <c r="F22" s="159"/>
      <c r="G22" s="91"/>
      <c r="H22" s="49"/>
      <c r="I22" s="159" t="s">
        <v>67</v>
      </c>
      <c r="J22" s="159"/>
      <c r="K22" s="51"/>
      <c r="L22" s="159"/>
      <c r="M22" s="51"/>
      <c r="N22" s="51"/>
      <c r="O22" s="159"/>
      <c r="P22" s="51" t="s">
        <v>68</v>
      </c>
      <c r="Q22" s="159"/>
      <c r="R22" s="159"/>
      <c r="S22" s="51" t="s">
        <v>74</v>
      </c>
      <c r="T22" s="159"/>
      <c r="U22" s="51"/>
      <c r="V22" s="91"/>
      <c r="W22" s="49"/>
      <c r="X22" s="159"/>
      <c r="Y22" s="51"/>
      <c r="Z22" s="49"/>
      <c r="AA22" s="51"/>
      <c r="AB22" s="51"/>
      <c r="AC22" s="159"/>
      <c r="AD22" s="159" t="s">
        <v>73</v>
      </c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3" t="s">
        <v>40</v>
      </c>
      <c r="B24" s="144"/>
      <c r="K24" s="147" t="s">
        <v>55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  <c r="AS24" s="1">
        <v>2016</v>
      </c>
      <c r="AU24" s="1">
        <f>MONTH(DATEVALUE(X3&amp;" 1"))</f>
        <v>11</v>
      </c>
      <c r="AV24" s="125" t="s">
        <v>39</v>
      </c>
      <c r="AW24" s="126"/>
      <c r="AX24" s="126"/>
      <c r="AY24" s="126"/>
      <c r="AZ24" s="127"/>
      <c r="BA24" s="7">
        <f>DATE($AF$3,1,1)</f>
        <v>44562</v>
      </c>
    </row>
    <row r="25" spans="1:53" ht="15.75" customHeight="1" thickBot="1" x14ac:dyDescent="0.3">
      <c r="A25" s="145"/>
      <c r="B25" s="146"/>
      <c r="K25" s="128" t="s">
        <v>70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S25" s="1">
        <v>2017</v>
      </c>
      <c r="AV25" s="125" t="s">
        <v>38</v>
      </c>
      <c r="AW25" s="126"/>
      <c r="AX25" s="126"/>
      <c r="AY25" s="126"/>
      <c r="AZ25" s="127"/>
      <c r="BA25" s="7">
        <f>DATE($AF$3,1,6)</f>
        <v>44567</v>
      </c>
    </row>
    <row r="26" spans="1:53" ht="21" customHeight="1" x14ac:dyDescent="0.25">
      <c r="A26" s="22" t="s">
        <v>37</v>
      </c>
      <c r="B26" s="21">
        <v>131.5</v>
      </c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15</v>
      </c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7.5</v>
      </c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2">
        <v>0</v>
      </c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3">
        <v>0</v>
      </c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3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165</v>
      </c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44896</v>
      </c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6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37" t="s">
        <v>9</v>
      </c>
      <c r="C38" s="137"/>
      <c r="D38" s="137"/>
      <c r="E38" s="13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7" priority="40" operator="greaterThan">
      <formula>12</formula>
    </cfRule>
  </conditionalFormatting>
  <conditionalFormatting sqref="C23:AG23 AH20:AH21">
    <cfRule type="cellIs" dxfId="16" priority="39" operator="greaterThan">
      <formula>12</formula>
    </cfRule>
  </conditionalFormatting>
  <conditionalFormatting sqref="C5:AG6">
    <cfRule type="expression" dxfId="15" priority="41">
      <formula>OR(WEEKDAY(C$6,2)=6,WEEKDAY(C$6,2)=7)</formula>
    </cfRule>
    <cfRule type="expression" dxfId="14" priority="42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F645B439-2040-42CA-AE44-3B9269D2B562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2022-10-26T08:49:06Z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