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3\SŠ\"/>
    </mc:Choice>
  </mc:AlternateContent>
  <xr:revisionPtr revIDLastSave="0" documentId="8_{9375C275-881D-4553-9BC6-68D997990D68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Y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M6" i="6"/>
  <c r="U6" i="6"/>
  <c r="F6" i="6"/>
  <c r="N6" i="6"/>
  <c r="V6" i="6"/>
  <c r="AD6" i="6"/>
  <c r="E6" i="6"/>
  <c r="AC6" i="6"/>
  <c r="AF5" i="6"/>
  <c r="AF6" i="6" s="1"/>
  <c r="I6" i="6"/>
  <c r="Q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38E37122-FF2A-461E-A3AA-EA5CAA473EB6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<sst xmlns="http://schemas.openxmlformats.org/spreadsheetml/2006/main" count="76" uniqueCount="74">
  <si>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</si>
  <si>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</si>
  <si>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</si>
  <si>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</si>
  <si>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</si>
  <si>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</si>
  <si>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</si>
  <si>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</si>
  <si>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</si>
  <si>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</si>
  <si>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</si>
  <si>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</si>
  <si>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</si>
  <si>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</si>
  <si>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</si>
  <si>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</si>
  <si>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</si>
  <si>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</si>
  <si>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</si>
  <si>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</si>
  <si>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</si>
  <si>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</si>
  <si>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</si>
  <si>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</si>
  <si>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</si>
  <si>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</si>
  <si>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</si>
  <si>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</si>
  <si>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</si>
  <si>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</si>
  <si>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</si>
  <si>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</si>
  <si>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</si>
  <si>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</si>
  <si>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</si>
  <si>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</si>
  <si>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</si>
  <si>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</si>
  <si>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</si>
  <si>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</si>
  <si>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</si>
  <si>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</si>
  <si>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</si>
  <si>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</si>
  <si>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</si>
  <si>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</si>
  <si>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</si>
  <si>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</si>
  <si>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</si>
  <si>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</si>
  <si>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</si>
  <si>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</si>
  <si>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</si>
  <si>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</si>
  <si>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</si>
  <si>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</si>
  <si>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</si>
  <si>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</si>
  <si>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</si>
  <si>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</si>
  <si>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</si>
  <si>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</si>
  <si>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</si>
  <si>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</si>
  <si>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</si>
  <si>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</si>
  <si>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</si>
  <si>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</si>
  <si>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</si>
  <si>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</si>
  <si>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</si>
  <si>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učiteľka v SŠ</t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</si>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</sst>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7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E9" sqref="E9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ht="15.75" thickBot="1" x14ac:dyDescent="0.3">
      <c r="A3" s="105" t="s">
        <v>53</v>
      </c>
      <c r="B3" s="106"/>
      <c r="C3" s="106"/>
      <c r="D3" s="106"/>
      <c r="E3" s="106"/>
      <c r="F3" s="106"/>
      <c r="G3" s="107"/>
      <c r="H3" s="108" t="s">
        <v>52</v>
      </c>
      <c r="I3" s="109"/>
      <c r="J3" s="110"/>
      <c r="K3" s="111"/>
      <c r="L3" s="112"/>
      <c r="M3" s="112"/>
      <c r="N3" s="112"/>
      <c r="O3" s="112"/>
      <c r="P3" s="112"/>
      <c r="Q3" s="112"/>
      <c r="R3" s="112"/>
      <c r="S3" s="112"/>
      <c r="T3" s="112"/>
      <c r="U3" s="113"/>
      <c r="V3" s="114" t="s">
        <v>51</v>
      </c>
      <c r="W3" s="115"/>
      <c r="X3" s="116" t="s">
        <v>19</v>
      </c>
      <c r="Y3" s="117"/>
      <c r="Z3" s="117"/>
      <c r="AA3" s="117"/>
      <c r="AB3" s="117"/>
      <c r="AC3" s="118"/>
      <c r="AD3" s="114" t="s">
        <v>50</v>
      </c>
      <c r="AE3" s="119"/>
      <c r="AF3" s="120">
        <v>2023</v>
      </c>
      <c r="AG3" s="121"/>
      <c r="AH3" s="122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94" t="s">
        <v>48</v>
      </c>
    </row>
    <row r="6" spans="1:34" ht="15.75" thickBot="1" x14ac:dyDescent="0.3">
      <c r="A6" s="96"/>
      <c r="B6" s="97"/>
      <c r="C6" s="28">
        <f t="shared" ref="C6:AD6" si="0">(DATE($AF$3,$AU$24,C5))</f>
        <v>44986</v>
      </c>
      <c r="D6" s="27">
        <f t="shared" si="0"/>
        <v>44987</v>
      </c>
      <c r="E6" s="27">
        <f t="shared" si="0"/>
        <v>44988</v>
      </c>
      <c r="F6" s="27">
        <f t="shared" si="0"/>
        <v>44989</v>
      </c>
      <c r="G6" s="27">
        <f t="shared" si="0"/>
        <v>44990</v>
      </c>
      <c r="H6" s="27">
        <f t="shared" si="0"/>
        <v>44991</v>
      </c>
      <c r="I6" s="27">
        <f t="shared" si="0"/>
        <v>44992</v>
      </c>
      <c r="J6" s="27">
        <f t="shared" si="0"/>
        <v>44993</v>
      </c>
      <c r="K6" s="27">
        <f t="shared" si="0"/>
        <v>44994</v>
      </c>
      <c r="L6" s="27">
        <f t="shared" si="0"/>
        <v>44995</v>
      </c>
      <c r="M6" s="27">
        <f t="shared" si="0"/>
        <v>44996</v>
      </c>
      <c r="N6" s="27">
        <f t="shared" si="0"/>
        <v>44997</v>
      </c>
      <c r="O6" s="27">
        <f t="shared" si="0"/>
        <v>44998</v>
      </c>
      <c r="P6" s="27">
        <f t="shared" si="0"/>
        <v>44999</v>
      </c>
      <c r="Q6" s="27">
        <f t="shared" si="0"/>
        <v>45000</v>
      </c>
      <c r="R6" s="27">
        <f t="shared" si="0"/>
        <v>45001</v>
      </c>
      <c r="S6" s="27">
        <f t="shared" si="0"/>
        <v>45002</v>
      </c>
      <c r="T6" s="27">
        <f t="shared" si="0"/>
        <v>45003</v>
      </c>
      <c r="U6" s="27">
        <f t="shared" si="0"/>
        <v>45004</v>
      </c>
      <c r="V6" s="27">
        <f t="shared" si="0"/>
        <v>45005</v>
      </c>
      <c r="W6" s="27">
        <f t="shared" si="0"/>
        <v>45006</v>
      </c>
      <c r="X6" s="27">
        <f t="shared" si="0"/>
        <v>45007</v>
      </c>
      <c r="Y6" s="27">
        <f t="shared" si="0"/>
        <v>45008</v>
      </c>
      <c r="Z6" s="27">
        <f t="shared" si="0"/>
        <v>45009</v>
      </c>
      <c r="AA6" s="27">
        <f t="shared" si="0"/>
        <v>45010</v>
      </c>
      <c r="AB6" s="27">
        <f t="shared" si="0"/>
        <v>45011</v>
      </c>
      <c r="AC6" s="27">
        <f t="shared" si="0"/>
        <v>45012</v>
      </c>
      <c r="AD6" s="27">
        <f t="shared" si="0"/>
        <v>45013</v>
      </c>
      <c r="AE6" s="27">
        <f>IF(ISERROR(DATE($AF$3,$AU$24,AE5)),"",(DATE($AF$3,$AU$24,AE5)))</f>
        <v>45014</v>
      </c>
      <c r="AF6" s="27">
        <f>IF(ISERROR(DATE($AF$3,$AU$24,AF5)),"",(DATE($AF$3,$AU$24,AF5)))</f>
        <v>45015</v>
      </c>
      <c r="AG6" s="74">
        <f>IF(ISERROR(DATE($AF$3,$AU$24,AG5)),"",(DATE($AF$3,$AU$24,AG5)))</f>
        <v>45016</v>
      </c>
      <c r="AH6" s="95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.75" thickBot="1" x14ac:dyDescent="0.3">
      <c r="A8" s="98" t="s">
        <v>61</v>
      </c>
      <c r="B8" s="99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ht="26.25" x14ac:dyDescent="0.25">
      <c r="A10" s="62" t="s">
        <v>56</v>
      </c>
      <c r="B10" s="85" t="s">
        <v>69</v>
      </c>
      <c r="C10" s="37">
        <v>7.5</v>
      </c>
      <c r="D10" s="37">
        <v>7.5</v>
      </c>
      <c r="E10" s="37">
        <v>7.5</v>
      </c>
      <c r="F10" s="37"/>
      <c r="G10" s="37"/>
      <c r="H10" s="37">
        <v>7.5</v>
      </c>
      <c r="I10" s="37">
        <v>7.5</v>
      </c>
      <c r="J10" s="37">
        <v>7.5</v>
      </c>
      <c r="K10" s="37">
        <v>4</v>
      </c>
      <c r="L10" s="37">
        <v>7.5</v>
      </c>
      <c r="M10" s="37"/>
      <c r="N10" s="37"/>
      <c r="O10" s="37">
        <v>7.5</v>
      </c>
      <c r="P10" s="37">
        <v>7.5</v>
      </c>
      <c r="Q10" s="37">
        <v>7.5</v>
      </c>
      <c r="R10" s="37"/>
      <c r="S10" s="37">
        <v>7.5</v>
      </c>
      <c r="T10" s="37"/>
      <c r="U10" s="37"/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>
        <v>7.5</v>
      </c>
      <c r="AD10" s="37">
        <v>7.5</v>
      </c>
      <c r="AE10" s="37">
        <v>7.5</v>
      </c>
      <c r="AF10" s="37">
        <v>7.5</v>
      </c>
      <c r="AG10" s="37">
        <v>7.5</v>
      </c>
      <c r="AH10" s="80">
        <f t="shared" ref="AH10:AH16" si="1">SUM(C10:AG10)</f>
        <v>146.5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.75" thickBot="1" x14ac:dyDescent="0.3">
      <c r="A12" s="100" t="s">
        <v>62</v>
      </c>
      <c r="B12" s="101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6"/>
      <c r="AH12" s="80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37"/>
      <c r="AH13" s="80">
        <f t="shared" si="1"/>
        <v>0</v>
      </c>
    </row>
    <row r="14" spans="1:34" x14ac:dyDescent="0.25">
      <c r="A14" s="102" t="s">
        <v>63</v>
      </c>
      <c r="B14" s="103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59"/>
      <c r="AH14" s="80"/>
    </row>
    <row r="15" spans="1:34" ht="26.25" x14ac:dyDescent="0.25">
      <c r="A15" s="71" t="s">
        <v>60</v>
      </c>
      <c r="B15" s="72"/>
      <c r="C15" s="8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" customHeight="1" thickBot="1" x14ac:dyDescent="0.3">
      <c r="A16" s="91" t="s">
        <v>59</v>
      </c>
      <c r="B16" s="92" t="s">
        <v>71</v>
      </c>
      <c r="C16" s="70">
        <v>1</v>
      </c>
      <c r="D16" s="45"/>
      <c r="E16" s="45"/>
      <c r="F16" s="45"/>
      <c r="G16" s="45"/>
      <c r="H16" s="45"/>
      <c r="I16" s="45"/>
      <c r="J16" s="45">
        <v>1</v>
      </c>
      <c r="K16" s="45"/>
      <c r="L16" s="45"/>
      <c r="M16" s="45"/>
      <c r="N16" s="45"/>
      <c r="O16" s="45"/>
      <c r="P16" s="45"/>
      <c r="Q16" s="45">
        <v>1</v>
      </c>
      <c r="R16" s="45"/>
      <c r="S16" s="45"/>
      <c r="T16" s="45"/>
      <c r="U16" s="45"/>
      <c r="V16" s="45"/>
      <c r="W16" s="45"/>
      <c r="X16" s="45">
        <v>1</v>
      </c>
      <c r="Y16" s="45"/>
      <c r="Z16" s="45"/>
      <c r="AA16" s="45"/>
      <c r="AB16" s="45"/>
      <c r="AC16" s="45"/>
      <c r="AD16" s="45"/>
      <c r="AE16" s="45">
        <v>1</v>
      </c>
      <c r="AF16" s="45"/>
      <c r="AG16" s="45"/>
      <c r="AH16" s="81">
        <f t="shared" si="1"/>
        <v>5</v>
      </c>
    </row>
    <row r="17" spans="1:53" ht="15.75" thickBot="1" x14ac:dyDescent="0.3">
      <c r="B17" s="24" t="s">
        <v>45</v>
      </c>
      <c r="C17" s="46">
        <f t="shared" ref="C17:AH17" si="2">SUM(C10:C16)</f>
        <v>8.5</v>
      </c>
      <c r="D17" s="46">
        <f t="shared" si="2"/>
        <v>7.5</v>
      </c>
      <c r="E17" s="46">
        <f t="shared" si="2"/>
        <v>7.5</v>
      </c>
      <c r="F17" s="46">
        <f t="shared" si="2"/>
        <v>0</v>
      </c>
      <c r="G17" s="46">
        <f t="shared" si="2"/>
        <v>0</v>
      </c>
      <c r="H17" s="46">
        <f t="shared" si="2"/>
        <v>7.5</v>
      </c>
      <c r="I17" s="46">
        <f t="shared" si="2"/>
        <v>7.5</v>
      </c>
      <c r="J17" s="46">
        <f t="shared" si="2"/>
        <v>8.5</v>
      </c>
      <c r="K17" s="46">
        <f t="shared" si="2"/>
        <v>4</v>
      </c>
      <c r="L17" s="46">
        <f t="shared" si="2"/>
        <v>7.5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7.5</v>
      </c>
      <c r="Q17" s="46">
        <f t="shared" si="2"/>
        <v>8.5</v>
      </c>
      <c r="R17" s="46">
        <f t="shared" si="2"/>
        <v>0</v>
      </c>
      <c r="S17" s="46">
        <f t="shared" si="2"/>
        <v>7.5</v>
      </c>
      <c r="T17" s="46">
        <f t="shared" si="2"/>
        <v>0</v>
      </c>
      <c r="U17" s="46">
        <f t="shared" si="2"/>
        <v>0</v>
      </c>
      <c r="V17" s="46">
        <f t="shared" si="2"/>
        <v>7.5</v>
      </c>
      <c r="W17" s="46">
        <f t="shared" si="2"/>
        <v>7.5</v>
      </c>
      <c r="X17" s="46">
        <f t="shared" si="2"/>
        <v>8.5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7.5</v>
      </c>
      <c r="AD17" s="46">
        <f t="shared" si="2"/>
        <v>7.5</v>
      </c>
      <c r="AE17" s="46">
        <f t="shared" si="2"/>
        <v>8.5</v>
      </c>
      <c r="AF17" s="46">
        <f t="shared" si="2"/>
        <v>7.5</v>
      </c>
      <c r="AG17" s="47">
        <f t="shared" si="2"/>
        <v>7.5</v>
      </c>
      <c r="AH17" s="47">
        <f t="shared" si="2"/>
        <v>151.5</v>
      </c>
    </row>
    <row r="18" spans="1:53" x14ac:dyDescent="0.25">
      <c r="A18" s="137" t="s">
        <v>44</v>
      </c>
      <c r="B18" s="137"/>
      <c r="C18" s="87">
        <v>0.3125</v>
      </c>
      <c r="D18" s="87">
        <v>0.3125</v>
      </c>
      <c r="E18" s="87">
        <v>0.3125</v>
      </c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>
        <v>0.3125</v>
      </c>
      <c r="M18" s="87"/>
      <c r="N18" s="87"/>
      <c r="O18" s="87">
        <v>0.3125</v>
      </c>
      <c r="P18" s="87">
        <v>0.3125</v>
      </c>
      <c r="Q18" s="87">
        <v>0.3125</v>
      </c>
      <c r="R18" s="87"/>
      <c r="S18" s="87">
        <v>0.3125</v>
      </c>
      <c r="T18" s="87"/>
      <c r="U18" s="87"/>
      <c r="V18" s="87">
        <v>0.3125</v>
      </c>
      <c r="W18" s="87">
        <v>0.3125</v>
      </c>
      <c r="X18" s="87">
        <v>0.3125</v>
      </c>
      <c r="Y18" s="87"/>
      <c r="Z18" s="87"/>
      <c r="AA18" s="87"/>
      <c r="AB18" s="87"/>
      <c r="AC18" s="87">
        <v>0.3125</v>
      </c>
      <c r="AD18" s="87">
        <v>0.3125</v>
      </c>
      <c r="AE18" s="87">
        <v>0.3125</v>
      </c>
      <c r="AF18" s="87">
        <v>0.3125</v>
      </c>
      <c r="AG18" s="87">
        <v>0.3125</v>
      </c>
      <c r="AH18" s="38"/>
    </row>
    <row r="19" spans="1:53" x14ac:dyDescent="0.25">
      <c r="A19" s="138" t="s">
        <v>43</v>
      </c>
      <c r="B19" s="138"/>
      <c r="C19" s="87">
        <v>0.72916666666666663</v>
      </c>
      <c r="D19" s="87">
        <v>0.64583333333333337</v>
      </c>
      <c r="E19" s="87">
        <v>0.64583333333333337</v>
      </c>
      <c r="F19" s="87"/>
      <c r="G19" s="87"/>
      <c r="H19" s="87">
        <v>0.64583333333333337</v>
      </c>
      <c r="I19" s="87">
        <v>0.64583333333333337</v>
      </c>
      <c r="J19" s="87">
        <v>0.72916666666666663</v>
      </c>
      <c r="K19" s="87">
        <v>0.64583333333333337</v>
      </c>
      <c r="L19" s="87">
        <v>0.64583333333333337</v>
      </c>
      <c r="M19" s="87"/>
      <c r="N19" s="87"/>
      <c r="O19" s="87">
        <v>0.64583333333333337</v>
      </c>
      <c r="P19" s="87">
        <v>0.64583333333333337</v>
      </c>
      <c r="Q19" s="87">
        <v>0.72916666666666663</v>
      </c>
      <c r="R19" s="87"/>
      <c r="S19" s="87">
        <v>0.64583333333333337</v>
      </c>
      <c r="T19" s="87"/>
      <c r="U19" s="87"/>
      <c r="V19" s="87">
        <v>0.64583333333333337</v>
      </c>
      <c r="W19" s="87">
        <v>0.64583333333333337</v>
      </c>
      <c r="X19" s="87">
        <v>0.72916666666666663</v>
      </c>
      <c r="Y19" s="87"/>
      <c r="Z19" s="87"/>
      <c r="AA19" s="87"/>
      <c r="AB19" s="87"/>
      <c r="AC19" s="87">
        <v>0.64583333333333337</v>
      </c>
      <c r="AD19" s="87">
        <v>0.64583333333333337</v>
      </c>
      <c r="AE19" s="87">
        <v>0.72916666666666663</v>
      </c>
      <c r="AF19" s="87">
        <v>0.64583333333333337</v>
      </c>
      <c r="AG19" s="87">
        <v>0.64583333333333337</v>
      </c>
      <c r="AH19" s="39"/>
    </row>
    <row r="20" spans="1:53" x14ac:dyDescent="0.25">
      <c r="A20" s="139" t="s">
        <v>42</v>
      </c>
      <c r="B20" s="139"/>
      <c r="C20" s="48">
        <f>C19-C18</f>
        <v>0.41666666666666663</v>
      </c>
      <c r="D20" s="48">
        <f t="shared" ref="D20:AG20" si="3">D19-D18</f>
        <v>0.33333333333333337</v>
      </c>
      <c r="E20" s="48">
        <f>E19-E18</f>
        <v>0.33333333333333337</v>
      </c>
      <c r="F20" s="48">
        <f>F19-F18</f>
        <v>0</v>
      </c>
      <c r="G20" s="48">
        <f t="shared" si="3"/>
        <v>0</v>
      </c>
      <c r="H20" s="48">
        <f t="shared" si="3"/>
        <v>0.33333333333333337</v>
      </c>
      <c r="I20" s="48">
        <f t="shared" si="3"/>
        <v>0.33333333333333337</v>
      </c>
      <c r="J20" s="48">
        <f t="shared" si="3"/>
        <v>0.41666666666666663</v>
      </c>
      <c r="K20" s="48">
        <f t="shared" si="3"/>
        <v>0.33333333333333337</v>
      </c>
      <c r="L20" s="48">
        <f t="shared" si="3"/>
        <v>0.33333333333333337</v>
      </c>
      <c r="M20" s="48">
        <f t="shared" si="3"/>
        <v>0</v>
      </c>
      <c r="N20" s="48">
        <f t="shared" si="3"/>
        <v>0</v>
      </c>
      <c r="O20" s="48">
        <f t="shared" si="3"/>
        <v>0.33333333333333337</v>
      </c>
      <c r="P20" s="48">
        <f t="shared" si="3"/>
        <v>0.33333333333333337</v>
      </c>
      <c r="Q20" s="48">
        <f t="shared" si="3"/>
        <v>0.41666666666666663</v>
      </c>
      <c r="R20" s="48">
        <f t="shared" si="3"/>
        <v>0</v>
      </c>
      <c r="S20" s="48">
        <f t="shared" si="3"/>
        <v>0.33333333333333337</v>
      </c>
      <c r="T20" s="48">
        <f t="shared" si="3"/>
        <v>0</v>
      </c>
      <c r="U20" s="48">
        <f t="shared" si="3"/>
        <v>0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0.41666666666666663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0.41666666666666663</v>
      </c>
      <c r="AF20" s="48">
        <f t="shared" si="3"/>
        <v>0.33333333333333337</v>
      </c>
      <c r="AG20" s="48">
        <f t="shared" si="3"/>
        <v>0.33333333333333337</v>
      </c>
      <c r="AH20" s="40"/>
    </row>
    <row r="21" spans="1:53" x14ac:dyDescent="0.25">
      <c r="A21" s="140" t="s">
        <v>54</v>
      </c>
      <c r="B21" s="139"/>
      <c r="C21" s="52">
        <f>(C20-INT(C20))*24</f>
        <v>10</v>
      </c>
      <c r="D21" s="52">
        <f>(D20-INT(D20))*24</f>
        <v>8</v>
      </c>
      <c r="E21" s="52">
        <f t="shared" ref="E21:AG21" si="4">(E20-INT(E20))*24</f>
        <v>8</v>
      </c>
      <c r="F21" s="52">
        <f t="shared" si="4"/>
        <v>0</v>
      </c>
      <c r="G21" s="52">
        <f>(G20-INT(G20))*24</f>
        <v>0</v>
      </c>
      <c r="H21" s="52">
        <f t="shared" si="4"/>
        <v>8</v>
      </c>
      <c r="I21" s="52">
        <f t="shared" si="4"/>
        <v>8</v>
      </c>
      <c r="J21" s="52">
        <f t="shared" si="4"/>
        <v>10</v>
      </c>
      <c r="K21" s="52">
        <f t="shared" si="4"/>
        <v>8</v>
      </c>
      <c r="L21" s="52">
        <f t="shared" si="4"/>
        <v>8</v>
      </c>
      <c r="M21" s="52">
        <f t="shared" si="4"/>
        <v>0</v>
      </c>
      <c r="N21" s="52">
        <f t="shared" si="4"/>
        <v>0</v>
      </c>
      <c r="O21" s="52">
        <f t="shared" si="4"/>
        <v>8</v>
      </c>
      <c r="P21" s="52">
        <f t="shared" si="4"/>
        <v>8</v>
      </c>
      <c r="Q21" s="52">
        <f t="shared" si="4"/>
        <v>10</v>
      </c>
      <c r="R21" s="52">
        <f t="shared" si="4"/>
        <v>0</v>
      </c>
      <c r="S21" s="52">
        <f t="shared" si="4"/>
        <v>8</v>
      </c>
      <c r="T21" s="52">
        <f t="shared" si="4"/>
        <v>0</v>
      </c>
      <c r="U21" s="52">
        <f t="shared" si="4"/>
        <v>0</v>
      </c>
      <c r="V21" s="52">
        <f t="shared" si="4"/>
        <v>8</v>
      </c>
      <c r="W21" s="52">
        <f t="shared" si="4"/>
        <v>8</v>
      </c>
      <c r="X21" s="52">
        <f t="shared" si="4"/>
        <v>10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8</v>
      </c>
      <c r="AD21" s="52">
        <f t="shared" si="4"/>
        <v>8</v>
      </c>
      <c r="AE21" s="52">
        <f t="shared" si="4"/>
        <v>10</v>
      </c>
      <c r="AF21" s="52">
        <f t="shared" si="4"/>
        <v>8</v>
      </c>
      <c r="AG21" s="48">
        <f t="shared" si="4"/>
        <v>8</v>
      </c>
      <c r="AH21" s="40"/>
    </row>
    <row r="22" spans="1:53" x14ac:dyDescent="0.25">
      <c r="A22" s="67" t="s">
        <v>41</v>
      </c>
      <c r="B22" s="67"/>
      <c r="C22" s="51"/>
      <c r="D22" s="93"/>
      <c r="E22" s="93"/>
      <c r="F22" s="93"/>
      <c r="G22" s="51"/>
      <c r="H22" s="93"/>
      <c r="I22" s="93"/>
      <c r="J22" s="93"/>
      <c r="K22" s="51" t="s">
        <v>73</v>
      </c>
      <c r="L22" s="93"/>
      <c r="M22" s="51"/>
      <c r="N22" s="51"/>
      <c r="O22" s="93"/>
      <c r="P22" s="51"/>
      <c r="Q22" s="93"/>
      <c r="R22" s="93" t="s">
        <v>68</v>
      </c>
      <c r="S22" s="51"/>
      <c r="T22" s="93"/>
      <c r="U22" s="51"/>
      <c r="V22" s="88"/>
      <c r="W22" s="49"/>
      <c r="X22" s="93"/>
      <c r="Y22" s="51" t="s">
        <v>67</v>
      </c>
      <c r="Z22" s="93" t="s">
        <v>67</v>
      </c>
      <c r="AA22" s="51"/>
      <c r="AB22" s="51"/>
      <c r="AC22" s="93"/>
      <c r="AD22" s="93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41" t="s">
        <v>40</v>
      </c>
      <c r="B24" s="142"/>
      <c r="K24" s="145" t="s">
        <v>55</v>
      </c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7"/>
      <c r="AS24" s="1">
        <v>2016</v>
      </c>
      <c r="AU24" s="1">
        <f>MONTH(DATEVALUE(X3&amp;" 1"))</f>
        <v>3</v>
      </c>
      <c r="AV24" s="123" t="s">
        <v>39</v>
      </c>
      <c r="AW24" s="124"/>
      <c r="AX24" s="124"/>
      <c r="AY24" s="124"/>
      <c r="AZ24" s="125"/>
      <c r="BA24" s="7">
        <f>DATE($AF$3,1,1)</f>
        <v>44927</v>
      </c>
    </row>
    <row r="25" spans="1:53" ht="15.75" customHeight="1" thickBot="1" x14ac:dyDescent="0.3">
      <c r="A25" s="143"/>
      <c r="B25" s="144"/>
      <c r="K25" s="126" t="s">
        <v>70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8"/>
      <c r="AS25" s="1">
        <v>2017</v>
      </c>
      <c r="AV25" s="123" t="s">
        <v>38</v>
      </c>
      <c r="AW25" s="124"/>
      <c r="AX25" s="124"/>
      <c r="AY25" s="124"/>
      <c r="AZ25" s="125"/>
      <c r="BA25" s="7">
        <f>DATE($AF$3,1,6)</f>
        <v>44932</v>
      </c>
    </row>
    <row r="26" spans="1:53" ht="21" customHeight="1" x14ac:dyDescent="0.25">
      <c r="A26" s="22" t="s">
        <v>37</v>
      </c>
      <c r="B26" s="21">
        <v>146.5</v>
      </c>
      <c r="K26" s="129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1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25">
      <c r="A27" s="19" t="s">
        <v>35</v>
      </c>
      <c r="B27" s="20">
        <v>0</v>
      </c>
      <c r="K27" s="129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1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15</v>
      </c>
      <c r="K28" s="129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1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1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129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1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129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1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25">
      <c r="A32" s="19" t="s">
        <v>26</v>
      </c>
      <c r="B32" s="89">
        <v>0</v>
      </c>
      <c r="K32" s="129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1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.75" thickBot="1" x14ac:dyDescent="0.3">
      <c r="A33" s="18" t="s">
        <v>23</v>
      </c>
      <c r="B33" s="90">
        <v>0</v>
      </c>
      <c r="K33" s="129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1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172.5</v>
      </c>
      <c r="K34" s="129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1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25">
      <c r="A35" s="15" t="s">
        <v>1</v>
      </c>
      <c r="B35" s="50">
        <v>45019</v>
      </c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1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32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4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">
      <c r="A38" s="11" t="s">
        <v>10</v>
      </c>
      <c r="B38" s="135" t="s">
        <v>9</v>
      </c>
      <c r="C38" s="135"/>
      <c r="D38" s="135"/>
      <c r="E38" s="136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11" priority="62" operator="greaterThan">
      <formula>12</formula>
    </cfRule>
  </conditionalFormatting>
  <conditionalFormatting sqref="C23:AG23 AH20:AH21">
    <cfRule type="cellIs" dxfId="10" priority="61" operator="greaterThan">
      <formula>12</formula>
    </cfRule>
  </conditionalFormatting>
  <conditionalFormatting sqref="C5:AG6">
    <cfRule type="expression" dxfId="9" priority="63">
      <formula>OR(WEEKDAY(C$6,2)=6,WEEKDAY(C$6,2)=7)</formula>
    </cfRule>
    <cfRule type="expression" dxfId="8" priority="64">
      <formula>VLOOKUP(C$6,$BA$24:$BA$38,1,0)</formula>
    </cfRule>
  </conditionalFormatting>
  <conditionalFormatting sqref="C10:AG16">
    <cfRule type="expression" dxfId="7" priority="7">
      <formula>OR(WEEKDAY(C$6,2)=6,WEEKDAY(C$6,2)=7)</formula>
    </cfRule>
    <cfRule type="expression" dxfId="6" priority="8">
      <formula>VLOOKUP(C$6,$BA$24:$BA$38,1,0)</formula>
    </cfRule>
  </conditionalFormatting>
  <conditionalFormatting sqref="C18:AG19">
    <cfRule type="cellIs" dxfId="5" priority="6" operator="greaterThan">
      <formula>12</formula>
    </cfRule>
  </conditionalFormatting>
  <conditionalFormatting sqref="C22:F22 H22:J22 O22:T22 V22:AG22 L22:M22">
    <cfRule type="cellIs" dxfId="4" priority="5" operator="greaterThan">
      <formula>12</formula>
    </cfRule>
  </conditionalFormatting>
  <conditionalFormatting sqref="G22">
    <cfRule type="cellIs" dxfId="3" priority="4" operator="greaterThan">
      <formula>12</formula>
    </cfRule>
  </conditionalFormatting>
  <conditionalFormatting sqref="N22">
    <cfRule type="cellIs" dxfId="2" priority="3" operator="greaterThan">
      <formula>12</formula>
    </cfRule>
  </conditionalFormatting>
  <conditionalFormatting sqref="U22">
    <cfRule type="cellIs" dxfId="1" priority="2" operator="greaterThan">
      <formula>12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7344331E-60DE-4DBB-9C92-23B93E66B74B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48" t="s">
        <v>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1:12" x14ac:dyDescent="0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</row>
    <row r="5" spans="1:12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3"/>
    </row>
    <row r="6" spans="1:12" x14ac:dyDescent="0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1:12" x14ac:dyDescent="0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1:12" x14ac:dyDescent="0.25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1:12" x14ac:dyDescent="0.25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3"/>
    </row>
    <row r="10" spans="1:12" x14ac:dyDescent="0.2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x14ac:dyDescent="0.25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3"/>
    </row>
    <row r="12" spans="1:12" x14ac:dyDescent="0.25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x14ac:dyDescent="0.25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3"/>
    </row>
    <row r="14" spans="1:12" x14ac:dyDescent="0.25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x14ac:dyDescent="0.25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2" x14ac:dyDescent="0.25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3"/>
    </row>
    <row r="17" spans="1:12" x14ac:dyDescent="0.25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1:12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12" x14ac:dyDescent="0.25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1:12" x14ac:dyDescent="0.2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1:12" x14ac:dyDescent="0.25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1:12" x14ac:dyDescent="0.25">
      <c r="A22" s="15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1:12" x14ac:dyDescent="0.25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1:12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1:12" x14ac:dyDescent="0.2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1:12" ht="193.5" customHeight="1" x14ac:dyDescent="0.25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2023-02-09T12:46:24Z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