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2_08\MŠ\"/>
    </mc:Choice>
  </mc:AlternateContent>
  <xr:revisionPtr revIDLastSave="0" documentId="8_{AAE29BDC-221F-44BB-926D-BA6B50A5AED6}" xr6:coauthVersionLast="47" xr6:coauthVersionMax="47" xr10:uidLastSave="{00000000-0000-0000-0000-000000000000}"/>
  <bookViews>
    <workbookView xWindow="-120" yWindow="-120" windowWidth="29040" windowHeight="15840" tabRatio="868" xr2:uid="{00000000-000D-0000-FFFF-FFFF00000000}"/>
  </bookViews>
  <sheets>
    <sheet name="Pracovný výkaz PA v MŠ" sheetId="6" r:id="rId1"/>
    <sheet name="Inštrukcie k PV" sheetId="5" r:id="rId2"/>
  </sheets>
  <definedNames>
    <definedName name="_xlnm.Print_Area" localSheetId="0">'Pracovný výkaz PA v MŠ'!$A$2:$AH$38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6" l="1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AD6" i="6" s="1"/>
  <c r="AG20" i="6"/>
  <c r="AG21" i="6" s="1"/>
  <c r="AF20" i="6"/>
  <c r="AF21" i="6" s="1"/>
  <c r="AE20" i="6"/>
  <c r="AE21" i="6" s="1"/>
  <c r="AD20" i="6"/>
  <c r="AD21" i="6" s="1"/>
  <c r="AC20" i="6"/>
  <c r="AC21" i="6" s="1"/>
  <c r="AB20" i="6"/>
  <c r="AB21" i="6" s="1"/>
  <c r="AA20" i="6"/>
  <c r="AA21" i="6" s="1"/>
  <c r="Z20" i="6"/>
  <c r="Z21" i="6" s="1"/>
  <c r="Y20" i="6"/>
  <c r="Y21" i="6" s="1"/>
  <c r="X20" i="6"/>
  <c r="X21" i="6" s="1"/>
  <c r="W20" i="6"/>
  <c r="W21" i="6" s="1"/>
  <c r="V20" i="6"/>
  <c r="V21" i="6" s="1"/>
  <c r="U20" i="6"/>
  <c r="U21" i="6" s="1"/>
  <c r="T20" i="6"/>
  <c r="T21" i="6" s="1"/>
  <c r="S20" i="6"/>
  <c r="S21" i="6" s="1"/>
  <c r="R20" i="6"/>
  <c r="R21" i="6" s="1"/>
  <c r="Q20" i="6"/>
  <c r="Q21" i="6" s="1"/>
  <c r="P20" i="6"/>
  <c r="P21" i="6" s="1"/>
  <c r="O20" i="6"/>
  <c r="O21" i="6" s="1"/>
  <c r="N20" i="6"/>
  <c r="N21" i="6" s="1"/>
  <c r="M20" i="6"/>
  <c r="M21" i="6" s="1"/>
  <c r="L20" i="6"/>
  <c r="L21" i="6" s="1"/>
  <c r="K20" i="6"/>
  <c r="K21" i="6" s="1"/>
  <c r="J20" i="6"/>
  <c r="J21" i="6" s="1"/>
  <c r="I20" i="6"/>
  <c r="I21" i="6" s="1"/>
  <c r="H20" i="6"/>
  <c r="H21" i="6" s="1"/>
  <c r="G20" i="6"/>
  <c r="G21" i="6" s="1"/>
  <c r="F20" i="6"/>
  <c r="F21" i="6" s="1"/>
  <c r="E20" i="6"/>
  <c r="E21" i="6" s="1"/>
  <c r="D20" i="6"/>
  <c r="D21" i="6" s="1"/>
  <c r="C20" i="6"/>
  <c r="C21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6" l="1"/>
  <c r="E6" i="6"/>
  <c r="U6" i="6"/>
  <c r="F6" i="6"/>
  <c r="N6" i="6"/>
  <c r="V6" i="6"/>
  <c r="AF5" i="6"/>
  <c r="AF6" i="6" s="1"/>
  <c r="I6" i="6"/>
  <c r="Q6" i="6"/>
  <c r="Y6" i="6"/>
  <c r="M6" i="6"/>
  <c r="AC6" i="6"/>
  <c r="AG5" i="6"/>
  <c r="AG6" i="6" s="1"/>
  <c r="J6" i="6"/>
  <c r="R6" i="6"/>
  <c r="Z6" i="6"/>
  <c r="C6" i="6"/>
  <c r="G6" i="6"/>
  <c r="K6" i="6"/>
  <c r="O6" i="6"/>
  <c r="S6" i="6"/>
  <c r="W6" i="6"/>
  <c r="AA6" i="6"/>
  <c r="AE5" i="6"/>
  <c r="AE6" i="6" s="1"/>
  <c r="D6" i="6"/>
  <c r="H6" i="6"/>
  <c r="L6" i="6"/>
  <c r="P6" i="6"/>
  <c r="T6" i="6"/>
  <c r="X6" i="6"/>
  <c r="AB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C0F28E24-CD52-4AE8-BF17-6FF2C8821019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<sst xmlns="http://schemas.openxmlformats.org/spreadsheetml/2006/main" count="79" uniqueCount="74">
  <si>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</si>
  <si>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</si>
  <si>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</si>
  <si>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</si>
  <si>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</si>
  <si>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</si>
  <si>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</si>
  <si>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</si>
  <si>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</si>
  <si>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</si>
  <si>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</si>
  <si>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</si>
  <si>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</si>
  <si>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</si>
  <si>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</si>
  <si>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</si>
  <si>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</si>
  <si>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</si>
  <si>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</si>
  <si>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</si>
  <si>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</si>
  <si>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</si>
  <si>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</si>
  <si>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</si>
  <si>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</si>
  <si>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</si>
  <si>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</si>
  <si>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</si>
  <si>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</si>
  <si>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</si>
  <si>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</si>
  <si>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</si>
  <si>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</si>
  <si>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</si>
  <si>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</si>
  <si>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</si>
  <si>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</si>
  <si>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</si>
  <si>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</si>
  <si>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</si>
  <si>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</si>
  <si>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</si>
  <si>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</si>
  <si>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</si>
  <si>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</si>
  <si>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</si>
  <si>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</si>
  <si>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</si>
  <si>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</si>
  <si>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</si>
  <si>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</si>
  <si>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</si>
  <si>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</si>
  <si>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</si>
  <si>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</si>
  <si>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</si>
  <si>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</si>
  <si>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</si>
  <si>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</si>
  <si>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</si>
  <si>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</si>
  <si>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</si>
  <si>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</si>
  <si>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</si>
  <si>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</si>
  <si>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</si>
  <si>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</si>
  <si>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D</t>
  </si>
  <si>
    <t>L/4,5</t>
  </si>
  <si>
    <t>L</t>
  </si>
  <si>
    <t>učiteľka v ZŠ</t>
  </si>
  <si>
    <t>4.6.1. Pedagogický asistent v MŠ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</si>
  <si>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
pedagogický asistet v MŠ - vyber z možností (ostatné vymažte!!!), činnosti je možné preformulovať v súlade s náplňou práce v pracovnej zmluve, obsah pracovných činností musí byť totožný aj s  popisom pracovných činností v štvrťročnej  správe
. bezprostredná spolupráca s učiteľom v triede,
. uľahčovanie adaptácie dieťaťa pochádzajúce z marginalizovanej rómskej komunity na prostredie školy a pomáhanie pri prekonávaní bariér, ktoré plynú zo sociálneho znevýhodnenia,
. spoluorganizovanie činnosti dieťaťa počas výchovno-vzdelávacieho procesu v súlade s pokynmi učiteľa,
. vykonávanie pedagogického dozoru počas neprítomnosti učiteľa a prestojov vo výchovno-vzdelávacom procese zameraného na deti z MRK, pomáhanie pri príprave učebných pomôcok,                                                                                                                                                                                                                                                                                                          . priame vedenie alebo napomáhanie pri činnostiach voľno časových aktivít (speváckych, hudobných, tanečných, výtvarných, dramatických a iných - vyberte), spoločenské aktivity, športové podujatia a podobne - doplňte názov konkrétneho podujatia,
. komunikácia s rodičmi (zákonnými zástupcami) dieťaťa o procese výchovy a vzdelávania,
. oboznamovanie sa rodinným prostredím dieťaťa,
. účasť na vzdelávacej aktivite  -  doplňte názov vzdelávacej aktivity.</t>
    </r>
  </si>
  <si>
    <t>Národný inštitút vzdelávania a mládeže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</si>
</sst>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b/>
      <sz val="8"/>
      <color rgb="FFFF0000"/>
      <name val="Calibri"/>
      <family val="2"/>
      <charset val="238"/>
    </font>
    <font>
      <i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8" borderId="0" applyNumberFormat="0" applyBorder="0" applyAlignment="0" applyProtection="0"/>
    <xf numFmtId="0" fontId="26" fillId="0" borderId="0"/>
    <xf numFmtId="0" fontId="2" fillId="0" borderId="0"/>
    <xf numFmtId="0" fontId="3" fillId="0" borderId="0"/>
  </cellStyleXfs>
  <cellXfs count="166">
    <xf numFmtId="0" fontId="0" fillId="0" borderId="0" xfId="0"/>
    <xf numFmtId="0" fontId="26" fillId="0" borderId="0" xfId="2"/>
    <xf numFmtId="164" fontId="26" fillId="0" borderId="0" xfId="2" applyNumberFormat="1"/>
    <xf numFmtId="165" fontId="26" fillId="0" borderId="0" xfId="2" applyNumberFormat="1"/>
    <xf numFmtId="0" fontId="26" fillId="0" borderId="0" xfId="2" applyBorder="1"/>
    <xf numFmtId="166" fontId="4" fillId="0" borderId="1" xfId="4" applyNumberFormat="1" applyFont="1" applyFill="1" applyBorder="1" applyAlignment="1" applyProtection="1"/>
    <xf numFmtId="0" fontId="4" fillId="0" borderId="1" xfId="4" applyFont="1" applyFill="1" applyBorder="1" applyAlignment="1" applyProtection="1"/>
    <xf numFmtId="14" fontId="26" fillId="0" borderId="0" xfId="2" applyNumberFormat="1"/>
    <xf numFmtId="166" fontId="4" fillId="0" borderId="2" xfId="4" applyNumberFormat="1" applyFont="1" applyFill="1" applyBorder="1" applyAlignment="1" applyProtection="1"/>
    <xf numFmtId="0" fontId="4" fillId="0" borderId="3" xfId="4" applyFont="1" applyFill="1" applyBorder="1" applyAlignment="1" applyProtection="1"/>
    <xf numFmtId="0" fontId="4" fillId="0" borderId="4" xfId="4" applyFont="1" applyFill="1" applyBorder="1" applyAlignment="1" applyProtection="1"/>
    <xf numFmtId="0" fontId="4" fillId="0" borderId="5" xfId="4" applyFont="1" applyFill="1" applyBorder="1" applyAlignment="1" applyProtection="1"/>
    <xf numFmtId="0" fontId="17" fillId="2" borderId="6" xfId="2" applyFont="1" applyFill="1" applyBorder="1" applyAlignment="1">
      <alignment horizontal="center" vertical="center" wrapText="1"/>
    </xf>
    <xf numFmtId="14" fontId="26" fillId="0" borderId="0" xfId="2" applyNumberFormat="1" applyFill="1"/>
    <xf numFmtId="0" fontId="26" fillId="0" borderId="0" xfId="2" applyFill="1"/>
    <xf numFmtId="0" fontId="5" fillId="0" borderId="0" xfId="2" applyFont="1" applyBorder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6" fillId="3" borderId="13" xfId="2" applyNumberFormat="1" applyFill="1" applyBorder="1"/>
    <xf numFmtId="0" fontId="16" fillId="3" borderId="6" xfId="2" applyFont="1" applyFill="1" applyBorder="1"/>
    <xf numFmtId="0" fontId="6" fillId="3" borderId="11" xfId="2" applyFont="1" applyFill="1" applyBorder="1" applyAlignment="1"/>
    <xf numFmtId="0" fontId="6" fillId="3" borderId="9" xfId="2" applyFont="1" applyFill="1" applyBorder="1" applyAlignment="1"/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6" fillId="4" borderId="0" xfId="2" applyNumberFormat="1" applyFill="1" applyBorder="1"/>
    <xf numFmtId="0" fontId="26" fillId="0" borderId="0" xfId="2" applyBorder="1" applyAlignment="1"/>
    <xf numFmtId="0" fontId="16" fillId="0" borderId="0" xfId="2" applyFont="1"/>
    <xf numFmtId="0" fontId="26" fillId="3" borderId="19" xfId="2" applyFill="1" applyBorder="1"/>
    <xf numFmtId="0" fontId="26" fillId="3" borderId="21" xfId="2" applyFill="1" applyBorder="1"/>
    <xf numFmtId="169" fontId="26" fillId="3" borderId="24" xfId="2" applyNumberFormat="1" applyFill="1" applyBorder="1"/>
    <xf numFmtId="169" fontId="26" fillId="3" borderId="18" xfId="2" applyNumberFormat="1" applyFill="1" applyBorder="1"/>
    <xf numFmtId="0" fontId="26" fillId="5" borderId="21" xfId="2" applyFill="1" applyBorder="1"/>
    <xf numFmtId="0" fontId="26" fillId="5" borderId="20" xfId="2" applyFill="1" applyBorder="1"/>
    <xf numFmtId="0" fontId="26" fillId="3" borderId="25" xfId="2" applyFill="1" applyBorder="1"/>
    <xf numFmtId="0" fontId="26" fillId="0" borderId="26" xfId="2" applyBorder="1"/>
    <xf numFmtId="0" fontId="2" fillId="0" borderId="0" xfId="3"/>
    <xf numFmtId="0" fontId="19" fillId="0" borderId="0" xfId="3" applyFont="1" applyBorder="1" applyAlignment="1">
      <alignment vertical="top"/>
    </xf>
    <xf numFmtId="0" fontId="2" fillId="0" borderId="0" xfId="3" applyBorder="1"/>
    <xf numFmtId="0" fontId="20" fillId="0" borderId="0" xfId="3" applyFont="1" applyBorder="1" applyAlignment="1">
      <alignment vertical="top" wrapText="1"/>
    </xf>
    <xf numFmtId="0" fontId="21" fillId="0" borderId="0" xfId="2" applyFont="1"/>
    <xf numFmtId="4" fontId="26" fillId="0" borderId="17" xfId="2" applyNumberFormat="1" applyBorder="1"/>
    <xf numFmtId="4" fontId="26" fillId="3" borderId="17" xfId="2" applyNumberFormat="1" applyFill="1" applyBorder="1"/>
    <xf numFmtId="4" fontId="26" fillId="3" borderId="27" xfId="2" applyNumberFormat="1" applyFill="1" applyBorder="1"/>
    <xf numFmtId="4" fontId="26" fillId="6" borderId="17" xfId="2" applyNumberFormat="1" applyFill="1" applyBorder="1"/>
    <xf numFmtId="4" fontId="26" fillId="3" borderId="28" xfId="2" applyNumberFormat="1" applyFill="1" applyBorder="1"/>
    <xf numFmtId="0" fontId="26" fillId="3" borderId="29" xfId="2" applyFill="1" applyBorder="1"/>
    <xf numFmtId="0" fontId="26" fillId="3" borderId="24" xfId="2" applyFill="1" applyBorder="1"/>
    <xf numFmtId="4" fontId="26" fillId="0" borderId="7" xfId="2" applyNumberFormat="1" applyBorder="1"/>
    <xf numFmtId="4" fontId="26" fillId="0" borderId="27" xfId="2" applyNumberFormat="1" applyBorder="1"/>
    <xf numFmtId="4" fontId="26" fillId="3" borderId="30" xfId="2" applyNumberFormat="1" applyFill="1" applyBorder="1"/>
    <xf numFmtId="4" fontId="26" fillId="3" borderId="25" xfId="2" applyNumberFormat="1" applyFill="1" applyBorder="1"/>
    <xf numFmtId="168" fontId="18" fillId="6" borderId="17" xfId="2" applyNumberFormat="1" applyFont="1" applyFill="1" applyBorder="1" applyProtection="1"/>
    <xf numFmtId="168" fontId="18" fillId="6" borderId="17" xfId="2" applyNumberFormat="1" applyFont="1" applyFill="1" applyBorder="1"/>
    <xf numFmtId="168" fontId="26" fillId="4" borderId="17" xfId="2" applyNumberForma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8" fillId="9" borderId="17" xfId="2" applyNumberFormat="1" applyFont="1" applyFill="1" applyBorder="1"/>
    <xf numFmtId="0" fontId="26" fillId="11" borderId="17" xfId="2" applyFill="1" applyBorder="1"/>
    <xf numFmtId="4" fontId="26" fillId="11" borderId="7" xfId="2" applyNumberFormat="1" applyFill="1" applyBorder="1"/>
    <xf numFmtId="4" fontId="26" fillId="11" borderId="27" xfId="2" applyNumberFormat="1" applyFill="1" applyBorder="1"/>
    <xf numFmtId="4" fontId="26" fillId="11" borderId="17" xfId="2" applyNumberFormat="1" applyFill="1" applyBorder="1"/>
    <xf numFmtId="4" fontId="26" fillId="10" borderId="7" xfId="2" applyNumberFormat="1" applyFill="1" applyBorder="1"/>
    <xf numFmtId="4" fontId="26" fillId="10" borderId="27" xfId="2" applyNumberFormat="1" applyFill="1" applyBorder="1"/>
    <xf numFmtId="4" fontId="26" fillId="10" borderId="17" xfId="2" applyNumberFormat="1" applyFill="1" applyBorder="1"/>
    <xf numFmtId="0" fontId="18" fillId="5" borderId="12" xfId="2" applyFont="1" applyFill="1" applyBorder="1" applyAlignment="1">
      <alignment wrapText="1"/>
    </xf>
    <xf numFmtId="0" fontId="8" fillId="0" borderId="46" xfId="2" applyFont="1" applyFill="1" applyBorder="1" applyAlignment="1"/>
    <xf numFmtId="0" fontId="8" fillId="5" borderId="47" xfId="2" applyFont="1" applyFill="1" applyBorder="1" applyAlignment="1">
      <alignment wrapText="1"/>
    </xf>
    <xf numFmtId="0" fontId="18" fillId="5" borderId="11" xfId="2" applyFont="1" applyFill="1" applyBorder="1" applyAlignment="1">
      <alignment wrapText="1"/>
    </xf>
    <xf numFmtId="0" fontId="26" fillId="11" borderId="7" xfId="2" applyFill="1" applyBorder="1"/>
    <xf numFmtId="0" fontId="18" fillId="5" borderId="20" xfId="2" applyFont="1" applyFill="1" applyBorder="1" applyAlignment="1">
      <alignment wrapText="1"/>
    </xf>
    <xf numFmtId="0" fontId="8" fillId="0" borderId="34" xfId="2" applyFont="1" applyFill="1" applyBorder="1" applyAlignment="1"/>
    <xf numFmtId="0" fontId="22" fillId="7" borderId="28" xfId="2" applyFont="1" applyFill="1" applyBorder="1" applyAlignment="1"/>
    <xf numFmtId="14" fontId="22" fillId="0" borderId="49" xfId="2" applyNumberFormat="1" applyFont="1" applyFill="1" applyBorder="1" applyAlignment="1">
      <alignment wrapText="1"/>
    </xf>
    <xf numFmtId="0" fontId="8" fillId="5" borderId="30" xfId="2" applyFont="1" applyFill="1" applyBorder="1" applyAlignment="1">
      <alignment wrapText="1"/>
    </xf>
    <xf numFmtId="4" fontId="26" fillId="0" borderId="41" xfId="2" applyNumberFormat="1" applyBorder="1"/>
    <xf numFmtId="0" fontId="8" fillId="10" borderId="47" xfId="2" applyFont="1" applyFill="1" applyBorder="1" applyAlignment="1">
      <alignment wrapText="1"/>
    </xf>
    <xf numFmtId="0" fontId="22" fillId="0" borderId="48" xfId="2" applyFont="1" applyFill="1" applyBorder="1" applyAlignment="1"/>
    <xf numFmtId="0" fontId="26" fillId="5" borderId="50" xfId="2" applyFill="1" applyBorder="1"/>
    <xf numFmtId="169" fontId="26" fillId="3" borderId="0" xfId="2" applyNumberFormat="1" applyFill="1" applyBorder="1"/>
    <xf numFmtId="0" fontId="26" fillId="3" borderId="50" xfId="2" applyFill="1" applyBorder="1"/>
    <xf numFmtId="0" fontId="26" fillId="11" borderId="36" xfId="2" applyFill="1" applyBorder="1"/>
    <xf numFmtId="0" fontId="26" fillId="3" borderId="42" xfId="2" applyFill="1" applyBorder="1"/>
    <xf numFmtId="4" fontId="26" fillId="0" borderId="36" xfId="2" applyNumberFormat="1" applyBorder="1"/>
    <xf numFmtId="4" fontId="26" fillId="10" borderId="36" xfId="2" applyNumberFormat="1" applyFill="1" applyBorder="1"/>
    <xf numFmtId="4" fontId="26" fillId="0" borderId="39" xfId="2" applyNumberFormat="1" applyBorder="1"/>
    <xf numFmtId="0" fontId="26" fillId="3" borderId="37" xfId="2" applyFill="1" applyBorder="1"/>
    <xf numFmtId="0" fontId="26" fillId="3" borderId="51" xfId="2" applyFill="1" applyBorder="1"/>
    <xf numFmtId="4" fontId="26" fillId="3" borderId="52" xfId="2" applyNumberFormat="1" applyFill="1" applyBorder="1"/>
    <xf numFmtId="4" fontId="26" fillId="3" borderId="53" xfId="2" applyNumberFormat="1" applyFill="1" applyBorder="1"/>
    <xf numFmtId="0" fontId="4" fillId="0" borderId="9" xfId="4" applyFont="1" applyFill="1" applyBorder="1" applyAlignment="1" applyProtection="1"/>
    <xf numFmtId="0" fontId="4" fillId="0" borderId="8" xfId="4" applyFont="1" applyFill="1" applyBorder="1" applyAlignment="1" applyProtection="1"/>
    <xf numFmtId="0" fontId="4" fillId="0" borderId="7" xfId="4" applyFont="1" applyFill="1" applyBorder="1" applyAlignment="1" applyProtection="1"/>
    <xf numFmtId="0" fontId="35" fillId="12" borderId="8" xfId="2" applyFont="1" applyFill="1" applyBorder="1"/>
    <xf numFmtId="4" fontId="26" fillId="0" borderId="47" xfId="2" applyNumberFormat="1" applyBorder="1"/>
    <xf numFmtId="168" fontId="2" fillId="4" borderId="17" xfId="2" applyNumberFormat="1" applyFont="1" applyFill="1" applyBorder="1" applyAlignment="1">
      <alignment horizontal="center"/>
    </xf>
    <xf numFmtId="168" fontId="8" fillId="4" borderId="17" xfId="2" applyNumberFormat="1" applyFont="1" applyFill="1" applyBorder="1"/>
    <xf numFmtId="0" fontId="6" fillId="0" borderId="2" xfId="2" applyFont="1" applyBorder="1"/>
    <xf numFmtId="0" fontId="6" fillId="0" borderId="14" xfId="2" applyFont="1" applyBorder="1"/>
    <xf numFmtId="0" fontId="4" fillId="0" borderId="9" xfId="4" applyFont="1" applyFill="1" applyBorder="1" applyAlignment="1" applyProtection="1"/>
    <xf numFmtId="0" fontId="4" fillId="0" borderId="8" xfId="4" applyFont="1" applyFill="1" applyBorder="1" applyAlignment="1" applyProtection="1"/>
    <xf numFmtId="0" fontId="4" fillId="0" borderId="7" xfId="4" applyFont="1" applyFill="1" applyBorder="1" applyAlignment="1" applyProtection="1"/>
    <xf numFmtId="0" fontId="33" fillId="0" borderId="33" xfId="2" applyFont="1" applyFill="1" applyBorder="1" applyAlignment="1">
      <alignment horizontal="left" vertical="top" wrapText="1"/>
    </xf>
    <xf numFmtId="0" fontId="33" fillId="0" borderId="1" xfId="2" applyFont="1" applyFill="1" applyBorder="1" applyAlignment="1">
      <alignment horizontal="left" vertical="top" wrapText="1"/>
    </xf>
    <xf numFmtId="0" fontId="33" fillId="0" borderId="34" xfId="2" applyFont="1" applyFill="1" applyBorder="1" applyAlignment="1">
      <alignment horizontal="left" vertical="top" wrapText="1"/>
    </xf>
    <xf numFmtId="0" fontId="33" fillId="0" borderId="22" xfId="2" applyFont="1" applyFill="1" applyBorder="1" applyAlignment="1">
      <alignment horizontal="left" vertical="top" wrapText="1"/>
    </xf>
    <xf numFmtId="0" fontId="33" fillId="0" borderId="0" xfId="2" applyFont="1" applyFill="1" applyBorder="1" applyAlignment="1">
      <alignment horizontal="left" vertical="top" wrapText="1"/>
    </xf>
    <xf numFmtId="0" fontId="33" fillId="0" borderId="23" xfId="2" applyFont="1" applyFill="1" applyBorder="1" applyAlignment="1">
      <alignment horizontal="left" vertical="top" wrapText="1"/>
    </xf>
    <xf numFmtId="0" fontId="33" fillId="0" borderId="35" xfId="2" applyFont="1" applyFill="1" applyBorder="1" applyAlignment="1">
      <alignment horizontal="left" vertical="top" wrapText="1"/>
    </xf>
    <xf numFmtId="0" fontId="33" fillId="0" borderId="26" xfId="2" applyFont="1" applyFill="1" applyBorder="1" applyAlignment="1">
      <alignment horizontal="left" vertical="top" wrapText="1"/>
    </xf>
    <xf numFmtId="0" fontId="33" fillId="0" borderId="14" xfId="2" applyFont="1" applyFill="1" applyBorder="1" applyAlignment="1">
      <alignment horizontal="left" vertical="top" wrapText="1"/>
    </xf>
    <xf numFmtId="0" fontId="23" fillId="0" borderId="31" xfId="2" applyFont="1" applyFill="1" applyBorder="1" applyAlignment="1">
      <alignment horizontal="left" vertical="center" wrapText="1"/>
    </xf>
    <xf numFmtId="0" fontId="23" fillId="0" borderId="32" xfId="2" applyFont="1" applyFill="1" applyBorder="1" applyAlignment="1">
      <alignment horizontal="left" vertical="center" wrapText="1"/>
    </xf>
    <xf numFmtId="0" fontId="18" fillId="0" borderId="17" xfId="2" applyFont="1" applyFill="1" applyBorder="1" applyAlignment="1"/>
    <xf numFmtId="0" fontId="18" fillId="0" borderId="27" xfId="2" applyFont="1" applyFill="1" applyBorder="1" applyAlignment="1"/>
    <xf numFmtId="0" fontId="26" fillId="6" borderId="17" xfId="2" applyFill="1" applyBorder="1" applyAlignment="1"/>
    <xf numFmtId="0" fontId="16" fillId="6" borderId="17" xfId="2" applyFont="1" applyFill="1" applyBorder="1" applyAlignment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32" fillId="3" borderId="6" xfId="2" applyFont="1" applyFill="1" applyBorder="1" applyAlignment="1">
      <alignment horizontal="center"/>
    </xf>
    <xf numFmtId="0" fontId="32" fillId="3" borderId="31" xfId="2" applyFont="1" applyFill="1" applyBorder="1" applyAlignment="1">
      <alignment horizontal="center"/>
    </xf>
    <xf numFmtId="0" fontId="32" fillId="3" borderId="32" xfId="2" applyFont="1" applyFill="1" applyBorder="1" applyAlignment="1">
      <alignment horizontal="center"/>
    </xf>
    <xf numFmtId="0" fontId="22" fillId="10" borderId="5" xfId="2" applyFont="1" applyFill="1" applyBorder="1" applyAlignment="1">
      <alignment horizontal="left" wrapText="1"/>
    </xf>
    <xf numFmtId="0" fontId="22" fillId="10" borderId="49" xfId="2" applyFont="1" applyFill="1" applyBorder="1" applyAlignment="1">
      <alignment horizontal="left" wrapText="1"/>
    </xf>
    <xf numFmtId="0" fontId="26" fillId="0" borderId="0" xfId="2" applyAlignment="1">
      <alignment horizontal="center" vertical="center"/>
    </xf>
    <xf numFmtId="0" fontId="24" fillId="8" borderId="6" xfId="1" applyFont="1" applyBorder="1" applyAlignment="1">
      <alignment horizontal="center"/>
    </xf>
    <xf numFmtId="0" fontId="26" fillId="0" borderId="31" xfId="2" applyBorder="1" applyAlignment="1">
      <alignment horizontal="center"/>
    </xf>
    <xf numFmtId="0" fontId="26" fillId="0" borderId="32" xfId="2" applyBorder="1" applyAlignment="1">
      <alignment horizontal="center"/>
    </xf>
    <xf numFmtId="0" fontId="27" fillId="8" borderId="6" xfId="1" applyBorder="1" applyAlignment="1">
      <alignment horizontal="center"/>
    </xf>
    <xf numFmtId="0" fontId="27" fillId="8" borderId="31" xfId="1" applyBorder="1" applyAlignment="1">
      <alignment horizontal="center"/>
    </xf>
    <xf numFmtId="0" fontId="27" fillId="8" borderId="32" xfId="1" applyBorder="1" applyAlignment="1">
      <alignment horizontal="center"/>
    </xf>
    <xf numFmtId="0" fontId="27" fillId="8" borderId="31" xfId="1" applyBorder="1" applyAlignment="1"/>
    <xf numFmtId="0" fontId="26" fillId="0" borderId="31" xfId="2" applyBorder="1" applyAlignment="1"/>
    <xf numFmtId="0" fontId="26" fillId="0" borderId="32" xfId="2" applyBorder="1" applyAlignment="1"/>
    <xf numFmtId="0" fontId="27" fillId="8" borderId="6" xfId="1" applyBorder="1" applyAlignment="1">
      <alignment horizontal="right"/>
    </xf>
    <xf numFmtId="0" fontId="27" fillId="8" borderId="31" xfId="1" applyBorder="1" applyAlignment="1">
      <alignment horizontal="right"/>
    </xf>
    <xf numFmtId="49" fontId="27" fillId="8" borderId="6" xfId="1" applyNumberFormat="1" applyBorder="1" applyAlignment="1">
      <alignment horizontal="center"/>
    </xf>
    <xf numFmtId="49" fontId="26" fillId="0" borderId="31" xfId="2" applyNumberFormat="1" applyBorder="1" applyAlignment="1">
      <alignment horizontal="center"/>
    </xf>
    <xf numFmtId="49" fontId="26" fillId="0" borderId="32" xfId="2" applyNumberFormat="1" applyBorder="1" applyAlignment="1">
      <alignment horizontal="center"/>
    </xf>
    <xf numFmtId="0" fontId="27" fillId="8" borderId="32" xfId="1" applyBorder="1" applyAlignment="1">
      <alignment horizontal="right"/>
    </xf>
    <xf numFmtId="0" fontId="27" fillId="8" borderId="6" xfId="1" applyNumberFormat="1" applyBorder="1" applyAlignment="1">
      <alignment horizontal="left"/>
    </xf>
    <xf numFmtId="0" fontId="26" fillId="0" borderId="31" xfId="2" applyNumberFormat="1" applyBorder="1" applyAlignment="1">
      <alignment horizontal="left"/>
    </xf>
    <xf numFmtId="0" fontId="26" fillId="0" borderId="32" xfId="2" applyNumberFormat="1" applyBorder="1" applyAlignment="1">
      <alignment horizontal="left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26" fillId="3" borderId="33" xfId="2" applyFill="1" applyBorder="1" applyAlignment="1"/>
    <xf numFmtId="0" fontId="26" fillId="0" borderId="34" xfId="2" applyBorder="1" applyAlignment="1"/>
    <xf numFmtId="0" fontId="29" fillId="11" borderId="11" xfId="2" applyFont="1" applyFill="1" applyBorder="1" applyAlignment="1">
      <alignment horizontal="center" wrapText="1"/>
    </xf>
    <xf numFmtId="0" fontId="29" fillId="11" borderId="10" xfId="2" applyFont="1" applyFill="1" applyBorder="1" applyAlignment="1">
      <alignment horizontal="center" wrapText="1"/>
    </xf>
    <xf numFmtId="0" fontId="29" fillId="11" borderId="6" xfId="2" applyFont="1" applyFill="1" applyBorder="1" applyAlignment="1">
      <alignment horizontal="center" wrapText="1"/>
    </xf>
    <xf numFmtId="0" fontId="29" fillId="11" borderId="32" xfId="2" applyFont="1" applyFill="1" applyBorder="1" applyAlignment="1">
      <alignment horizontal="center" wrapText="1"/>
    </xf>
    <xf numFmtId="0" fontId="29" fillId="10" borderId="16" xfId="2" applyFont="1" applyFill="1" applyBorder="1" applyAlignment="1">
      <alignment horizontal="center" wrapText="1"/>
    </xf>
    <xf numFmtId="0" fontId="29" fillId="10" borderId="46" xfId="2" applyFont="1" applyFill="1" applyBorder="1" applyAlignment="1">
      <alignment horizontal="center" wrapText="1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Border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  <xf numFmtId="168" fontId="1" fillId="4" borderId="17" xfId="2" applyNumberFormat="1" applyFont="1" applyFill="1" applyBorder="1" applyAlignment="1">
      <alignment horizontal="center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18"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tabSelected="1" zoomScale="85" zoomScaleNormal="100" zoomScaleSheetLayoutView="100" workbookViewId="0">
      <selection activeCell="B35" sqref="B35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5.7109375" style="1" bestFit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5" x14ac:dyDescent="0.25">
      <c r="A1" s="41" t="s">
        <v>65</v>
      </c>
    </row>
    <row r="2" spans="1:35" ht="81.75" customHeight="1" thickBot="1" x14ac:dyDescent="0.3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</row>
    <row r="3" spans="1:35" ht="15.75" thickBot="1" x14ac:dyDescent="0.3">
      <c r="A3" s="128" t="s">
        <v>53</v>
      </c>
      <c r="B3" s="129"/>
      <c r="C3" s="129"/>
      <c r="D3" s="129"/>
      <c r="E3" s="129"/>
      <c r="F3" s="129"/>
      <c r="G3" s="130"/>
      <c r="H3" s="131" t="s">
        <v>52</v>
      </c>
      <c r="I3" s="132"/>
      <c r="J3" s="133"/>
      <c r="K3" s="134"/>
      <c r="L3" s="135"/>
      <c r="M3" s="135"/>
      <c r="N3" s="135"/>
      <c r="O3" s="135"/>
      <c r="P3" s="135"/>
      <c r="Q3" s="135"/>
      <c r="R3" s="135"/>
      <c r="S3" s="135"/>
      <c r="T3" s="135"/>
      <c r="U3" s="136"/>
      <c r="V3" s="137" t="s">
        <v>51</v>
      </c>
      <c r="W3" s="138"/>
      <c r="X3" s="139" t="s">
        <v>6</v>
      </c>
      <c r="Y3" s="140"/>
      <c r="Z3" s="140"/>
      <c r="AA3" s="140"/>
      <c r="AB3" s="140"/>
      <c r="AC3" s="141"/>
      <c r="AD3" s="137" t="s">
        <v>50</v>
      </c>
      <c r="AE3" s="142"/>
      <c r="AF3" s="143">
        <v>2022</v>
      </c>
      <c r="AG3" s="144"/>
      <c r="AH3" s="145"/>
    </row>
    <row r="4" spans="1:35" ht="15.75" customHeight="1" thickBot="1" x14ac:dyDescent="0.3">
      <c r="B4" s="36"/>
      <c r="AH4" s="36"/>
    </row>
    <row r="5" spans="1:35" ht="15.75" customHeight="1" thickBot="1" x14ac:dyDescent="0.3">
      <c r="B5" s="35" t="s">
        <v>49</v>
      </c>
      <c r="C5" s="34">
        <v>1</v>
      </c>
      <c r="D5" s="33">
        <v>2</v>
      </c>
      <c r="E5" s="33">
        <v>3</v>
      </c>
      <c r="F5" s="33">
        <v>4</v>
      </c>
      <c r="G5" s="33">
        <v>5</v>
      </c>
      <c r="H5" s="33">
        <v>6</v>
      </c>
      <c r="I5" s="33">
        <v>7</v>
      </c>
      <c r="J5" s="33">
        <v>8</v>
      </c>
      <c r="K5" s="33">
        <v>9</v>
      </c>
      <c r="L5" s="33">
        <v>10</v>
      </c>
      <c r="M5" s="33">
        <v>11</v>
      </c>
      <c r="N5" s="33">
        <v>12</v>
      </c>
      <c r="O5" s="33">
        <v>13</v>
      </c>
      <c r="P5" s="33">
        <v>14</v>
      </c>
      <c r="Q5" s="33">
        <v>15</v>
      </c>
      <c r="R5" s="33">
        <v>16</v>
      </c>
      <c r="S5" s="33">
        <v>17</v>
      </c>
      <c r="T5" s="33">
        <v>18</v>
      </c>
      <c r="U5" s="33">
        <v>19</v>
      </c>
      <c r="V5" s="33">
        <v>20</v>
      </c>
      <c r="W5" s="33">
        <v>21</v>
      </c>
      <c r="X5" s="33">
        <v>22</v>
      </c>
      <c r="Y5" s="33">
        <v>23</v>
      </c>
      <c r="Z5" s="33">
        <v>24</v>
      </c>
      <c r="AA5" s="33">
        <v>25</v>
      </c>
      <c r="AB5" s="33">
        <v>26</v>
      </c>
      <c r="AC5" s="33">
        <v>27</v>
      </c>
      <c r="AD5" s="33">
        <v>28</v>
      </c>
      <c r="AE5" s="33">
        <f>IF(DAY(DATE($AF$3,AU24+1,0))=28,"",29)</f>
        <v>29</v>
      </c>
      <c r="AF5" s="33">
        <f>IF(OR(DAY(DATE($AF$3,$AU$24+1,0))=28,DAY(DATE($AF$3,$AU$24+1,0))=29),"",IF(DAY(DATE($AF$3,$AU$24+1,0))=29,"",30))</f>
        <v>30</v>
      </c>
      <c r="AG5" s="79">
        <f>IF(OR(DAY(DATE($AF$3,$AU$24+1,0))=28,DAY(DATE($AF$3,$AU$24+1,0))=29),"",IF(DAY(DATE($AF$3,$AU$24+1,0))=30,"",31))</f>
        <v>31</v>
      </c>
      <c r="AH5" s="146" t="s">
        <v>48</v>
      </c>
      <c r="AI5" s="4"/>
    </row>
    <row r="6" spans="1:35" ht="15.75" thickBot="1" x14ac:dyDescent="0.3">
      <c r="A6" s="148"/>
      <c r="B6" s="149"/>
      <c r="C6" s="32">
        <f t="shared" ref="C6:AD6" si="0">(DATE($AF$3,$AU$24,C5))</f>
        <v>44774</v>
      </c>
      <c r="D6" s="31">
        <f t="shared" si="0"/>
        <v>44775</v>
      </c>
      <c r="E6" s="31">
        <f t="shared" si="0"/>
        <v>44776</v>
      </c>
      <c r="F6" s="31">
        <f t="shared" si="0"/>
        <v>44777</v>
      </c>
      <c r="G6" s="31">
        <f t="shared" si="0"/>
        <v>44778</v>
      </c>
      <c r="H6" s="31">
        <f t="shared" si="0"/>
        <v>44779</v>
      </c>
      <c r="I6" s="31">
        <f t="shared" si="0"/>
        <v>44780</v>
      </c>
      <c r="J6" s="31">
        <f t="shared" si="0"/>
        <v>44781</v>
      </c>
      <c r="K6" s="31">
        <f t="shared" si="0"/>
        <v>44782</v>
      </c>
      <c r="L6" s="31">
        <f t="shared" si="0"/>
        <v>44783</v>
      </c>
      <c r="M6" s="31">
        <f t="shared" si="0"/>
        <v>44784</v>
      </c>
      <c r="N6" s="31">
        <f t="shared" si="0"/>
        <v>44785</v>
      </c>
      <c r="O6" s="31">
        <f t="shared" si="0"/>
        <v>44786</v>
      </c>
      <c r="P6" s="31">
        <f t="shared" si="0"/>
        <v>44787</v>
      </c>
      <c r="Q6" s="31">
        <f t="shared" si="0"/>
        <v>44788</v>
      </c>
      <c r="R6" s="31">
        <f t="shared" si="0"/>
        <v>44789</v>
      </c>
      <c r="S6" s="31">
        <f t="shared" si="0"/>
        <v>44790</v>
      </c>
      <c r="T6" s="31">
        <f t="shared" si="0"/>
        <v>44791</v>
      </c>
      <c r="U6" s="31">
        <f t="shared" si="0"/>
        <v>44792</v>
      </c>
      <c r="V6" s="31">
        <f t="shared" si="0"/>
        <v>44793</v>
      </c>
      <c r="W6" s="31">
        <f t="shared" si="0"/>
        <v>44794</v>
      </c>
      <c r="X6" s="31">
        <f t="shared" si="0"/>
        <v>44795</v>
      </c>
      <c r="Y6" s="31">
        <f t="shared" si="0"/>
        <v>44796</v>
      </c>
      <c r="Z6" s="31">
        <f t="shared" si="0"/>
        <v>44797</v>
      </c>
      <c r="AA6" s="31">
        <f t="shared" si="0"/>
        <v>44798</v>
      </c>
      <c r="AB6" s="31">
        <f t="shared" si="0"/>
        <v>44799</v>
      </c>
      <c r="AC6" s="31">
        <f t="shared" si="0"/>
        <v>44800</v>
      </c>
      <c r="AD6" s="31">
        <f t="shared" si="0"/>
        <v>44801</v>
      </c>
      <c r="AE6" s="31">
        <f>IF(ISERROR(DATE($AF$3,$AU$24,AE5)),"",(DATE($AF$3,$AU$24,AE5)))</f>
        <v>44802</v>
      </c>
      <c r="AF6" s="31">
        <f>IF(ISERROR(DATE($AF$3,$AU$24,AF5)),"",(DATE($AF$3,$AU$24,AF5)))</f>
        <v>44803</v>
      </c>
      <c r="AG6" s="80">
        <f>IF(ISERROR(DATE($AF$3,$AU$24,AG5)),"",(DATE($AF$3,$AU$24,AG5)))</f>
        <v>44804</v>
      </c>
      <c r="AH6" s="147"/>
      <c r="AI6" s="4"/>
    </row>
    <row r="7" spans="1:35" x14ac:dyDescent="0.25">
      <c r="A7" s="71" t="s">
        <v>47</v>
      </c>
      <c r="B7" s="72" t="s">
        <v>73</v>
      </c>
      <c r="C7" s="47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81"/>
      <c r="AH7" s="87"/>
    </row>
    <row r="8" spans="1:35" ht="15.75" thickBot="1" x14ac:dyDescent="0.3">
      <c r="A8" s="150" t="s">
        <v>61</v>
      </c>
      <c r="B8" s="151"/>
      <c r="C8" s="70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82"/>
      <c r="AH8" s="88"/>
    </row>
    <row r="9" spans="1:35" x14ac:dyDescent="0.25">
      <c r="A9" s="66" t="s">
        <v>46</v>
      </c>
      <c r="B9" s="67" t="s">
        <v>66</v>
      </c>
      <c r="C9" s="4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83"/>
      <c r="AH9" s="88"/>
    </row>
    <row r="10" spans="1:35" ht="26.25" x14ac:dyDescent="0.25">
      <c r="A10" s="68" t="s">
        <v>56</v>
      </c>
      <c r="B10" s="94" t="s">
        <v>71</v>
      </c>
      <c r="C10" s="42">
        <v>7.5</v>
      </c>
      <c r="D10" s="42">
        <v>7.5</v>
      </c>
      <c r="E10" s="42">
        <v>7.5</v>
      </c>
      <c r="F10" s="42">
        <v>7.5</v>
      </c>
      <c r="G10" s="42">
        <v>7.5</v>
      </c>
      <c r="H10" s="42"/>
      <c r="I10" s="42"/>
      <c r="J10" s="42"/>
      <c r="K10" s="42"/>
      <c r="L10" s="42"/>
      <c r="M10" s="42"/>
      <c r="N10" s="42"/>
      <c r="O10" s="42"/>
      <c r="P10" s="42"/>
      <c r="Q10" s="42">
        <v>7.5</v>
      </c>
      <c r="R10" s="42"/>
      <c r="S10" s="42">
        <v>7.5</v>
      </c>
      <c r="T10" s="42">
        <v>7.5</v>
      </c>
      <c r="U10" s="42">
        <v>7.5</v>
      </c>
      <c r="V10" s="42"/>
      <c r="W10" s="42"/>
      <c r="X10" s="42">
        <v>7.5</v>
      </c>
      <c r="Y10" s="42">
        <v>7.5</v>
      </c>
      <c r="Z10" s="42">
        <v>7.5</v>
      </c>
      <c r="AA10" s="42">
        <v>3</v>
      </c>
      <c r="AB10" s="42">
        <v>7.5</v>
      </c>
      <c r="AC10" s="42"/>
      <c r="AD10" s="42"/>
      <c r="AE10" s="42"/>
      <c r="AF10" s="42">
        <v>7.5</v>
      </c>
      <c r="AG10" s="42">
        <v>7.5</v>
      </c>
      <c r="AH10" s="89">
        <f t="shared" ref="AH10:AH16" si="1">SUM(C10:AG10)</f>
        <v>115.5</v>
      </c>
    </row>
    <row r="11" spans="1:35" ht="27" thickBot="1" x14ac:dyDescent="0.3">
      <c r="A11" s="69" t="s">
        <v>57</v>
      </c>
      <c r="B11" s="74"/>
      <c r="C11" s="49"/>
      <c r="D11" s="42"/>
      <c r="E11" s="42"/>
      <c r="F11" s="42"/>
      <c r="G11" s="42"/>
      <c r="H11" s="42"/>
      <c r="I11" s="42"/>
      <c r="J11" s="49"/>
      <c r="K11" s="42"/>
      <c r="L11" s="42"/>
      <c r="M11" s="42"/>
      <c r="N11" s="42"/>
      <c r="O11" s="42"/>
      <c r="P11" s="42"/>
      <c r="Q11" s="49"/>
      <c r="R11" s="42"/>
      <c r="S11" s="42"/>
      <c r="T11" s="42"/>
      <c r="U11" s="42"/>
      <c r="V11" s="42"/>
      <c r="W11" s="42"/>
      <c r="X11" s="49"/>
      <c r="Y11" s="42"/>
      <c r="Z11" s="42"/>
      <c r="AA11" s="42"/>
      <c r="AB11" s="42"/>
      <c r="AC11" s="42"/>
      <c r="AD11" s="42"/>
      <c r="AE11" s="42"/>
      <c r="AF11" s="42"/>
      <c r="AG11" s="42"/>
      <c r="AH11" s="89">
        <f t="shared" si="1"/>
        <v>0</v>
      </c>
    </row>
    <row r="12" spans="1:35" ht="15.75" thickBot="1" x14ac:dyDescent="0.3">
      <c r="A12" s="152" t="s">
        <v>62</v>
      </c>
      <c r="B12" s="153"/>
      <c r="C12" s="60"/>
      <c r="D12" s="61"/>
      <c r="E12" s="61"/>
      <c r="F12" s="61"/>
      <c r="G12" s="61"/>
      <c r="H12" s="62"/>
      <c r="I12" s="62"/>
      <c r="J12" s="60"/>
      <c r="K12" s="61"/>
      <c r="L12" s="61"/>
      <c r="M12" s="61"/>
      <c r="N12" s="61"/>
      <c r="O12" s="62"/>
      <c r="P12" s="62"/>
      <c r="Q12" s="60"/>
      <c r="R12" s="61"/>
      <c r="S12" s="61"/>
      <c r="T12" s="61"/>
      <c r="U12" s="61"/>
      <c r="V12" s="62"/>
      <c r="W12" s="62"/>
      <c r="X12" s="60"/>
      <c r="Y12" s="61"/>
      <c r="Z12" s="61"/>
      <c r="AA12" s="61"/>
      <c r="AB12" s="61"/>
      <c r="AC12" s="62"/>
      <c r="AD12" s="62"/>
      <c r="AE12" s="61"/>
      <c r="AF12" s="61"/>
      <c r="AG12" s="61"/>
      <c r="AH12" s="89"/>
    </row>
    <row r="13" spans="1:35" ht="39.75" thickBot="1" x14ac:dyDescent="0.3">
      <c r="A13" s="75" t="s">
        <v>58</v>
      </c>
      <c r="B13" s="78" t="s">
        <v>70</v>
      </c>
      <c r="C13" s="49"/>
      <c r="D13" s="50"/>
      <c r="E13" s="50">
        <v>1</v>
      </c>
      <c r="F13" s="50"/>
      <c r="G13" s="50"/>
      <c r="H13" s="42"/>
      <c r="I13" s="42"/>
      <c r="J13" s="49"/>
      <c r="K13" s="50"/>
      <c r="L13" s="50"/>
      <c r="M13" s="50"/>
      <c r="N13" s="50"/>
      <c r="O13" s="42"/>
      <c r="P13" s="42"/>
      <c r="Q13" s="49"/>
      <c r="R13" s="50"/>
      <c r="S13" s="50">
        <v>1</v>
      </c>
      <c r="T13" s="50"/>
      <c r="U13" s="50"/>
      <c r="V13" s="42"/>
      <c r="W13" s="42"/>
      <c r="X13" s="49"/>
      <c r="Y13" s="50"/>
      <c r="Z13" s="50">
        <v>1</v>
      </c>
      <c r="AA13" s="50"/>
      <c r="AB13" s="50"/>
      <c r="AC13" s="42"/>
      <c r="AD13" s="42"/>
      <c r="AE13" s="50"/>
      <c r="AF13" s="50"/>
      <c r="AG13" s="50">
        <v>1</v>
      </c>
      <c r="AH13" s="89">
        <f t="shared" si="1"/>
        <v>4</v>
      </c>
    </row>
    <row r="14" spans="1:35" x14ac:dyDescent="0.25">
      <c r="A14" s="154" t="s">
        <v>63</v>
      </c>
      <c r="B14" s="155"/>
      <c r="C14" s="63"/>
      <c r="D14" s="64"/>
      <c r="E14" s="64"/>
      <c r="F14" s="64"/>
      <c r="G14" s="64"/>
      <c r="H14" s="65"/>
      <c r="I14" s="65"/>
      <c r="J14" s="64"/>
      <c r="K14" s="64"/>
      <c r="L14" s="64"/>
      <c r="M14" s="64"/>
      <c r="N14" s="64"/>
      <c r="O14" s="65"/>
      <c r="P14" s="65"/>
      <c r="Q14" s="64"/>
      <c r="R14" s="64"/>
      <c r="S14" s="65"/>
      <c r="T14" s="64"/>
      <c r="U14" s="64"/>
      <c r="V14" s="65"/>
      <c r="W14" s="65"/>
      <c r="X14" s="64"/>
      <c r="Y14" s="64"/>
      <c r="Z14" s="64"/>
      <c r="AA14" s="64"/>
      <c r="AB14" s="64"/>
      <c r="AC14" s="65"/>
      <c r="AD14" s="65"/>
      <c r="AE14" s="64"/>
      <c r="AF14" s="64"/>
      <c r="AG14" s="85"/>
      <c r="AH14" s="89"/>
    </row>
    <row r="15" spans="1:35" ht="26.25" x14ac:dyDescent="0.25">
      <c r="A15" s="77" t="s">
        <v>60</v>
      </c>
      <c r="B15" s="78"/>
      <c r="C15" s="95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84"/>
      <c r="AH15" s="89">
        <f t="shared" si="1"/>
        <v>0</v>
      </c>
    </row>
    <row r="16" spans="1:35" ht="28.9" customHeight="1" thickBot="1" x14ac:dyDescent="0.3">
      <c r="A16" s="125" t="s">
        <v>59</v>
      </c>
      <c r="B16" s="126"/>
      <c r="C16" s="76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86"/>
      <c r="AH16" s="90">
        <f t="shared" si="1"/>
        <v>0</v>
      </c>
    </row>
    <row r="17" spans="1:53" ht="15.75" thickBot="1" x14ac:dyDescent="0.3">
      <c r="B17" s="28" t="s">
        <v>45</v>
      </c>
      <c r="C17" s="51">
        <f t="shared" ref="C17:AH17" si="2">SUM(C10:C16)</f>
        <v>7.5</v>
      </c>
      <c r="D17" s="51">
        <f t="shared" si="2"/>
        <v>7.5</v>
      </c>
      <c r="E17" s="51">
        <f t="shared" si="2"/>
        <v>8.5</v>
      </c>
      <c r="F17" s="51">
        <f t="shared" si="2"/>
        <v>7.5</v>
      </c>
      <c r="G17" s="51">
        <f t="shared" si="2"/>
        <v>7.5</v>
      </c>
      <c r="H17" s="51">
        <f t="shared" si="2"/>
        <v>0</v>
      </c>
      <c r="I17" s="51">
        <f t="shared" si="2"/>
        <v>0</v>
      </c>
      <c r="J17" s="51">
        <f t="shared" si="2"/>
        <v>0</v>
      </c>
      <c r="K17" s="51">
        <f t="shared" si="2"/>
        <v>0</v>
      </c>
      <c r="L17" s="51">
        <f t="shared" si="2"/>
        <v>0</v>
      </c>
      <c r="M17" s="51">
        <f t="shared" si="2"/>
        <v>0</v>
      </c>
      <c r="N17" s="51">
        <f t="shared" si="2"/>
        <v>0</v>
      </c>
      <c r="O17" s="51">
        <f t="shared" si="2"/>
        <v>0</v>
      </c>
      <c r="P17" s="51">
        <f t="shared" si="2"/>
        <v>0</v>
      </c>
      <c r="Q17" s="51">
        <f t="shared" si="2"/>
        <v>7.5</v>
      </c>
      <c r="R17" s="51">
        <f t="shared" si="2"/>
        <v>0</v>
      </c>
      <c r="S17" s="51">
        <f t="shared" si="2"/>
        <v>8.5</v>
      </c>
      <c r="T17" s="51">
        <f t="shared" si="2"/>
        <v>7.5</v>
      </c>
      <c r="U17" s="51">
        <f t="shared" si="2"/>
        <v>7.5</v>
      </c>
      <c r="V17" s="51">
        <f t="shared" si="2"/>
        <v>0</v>
      </c>
      <c r="W17" s="51">
        <f t="shared" si="2"/>
        <v>0</v>
      </c>
      <c r="X17" s="51">
        <f t="shared" si="2"/>
        <v>7.5</v>
      </c>
      <c r="Y17" s="51">
        <f t="shared" si="2"/>
        <v>7.5</v>
      </c>
      <c r="Z17" s="51">
        <f t="shared" si="2"/>
        <v>8.5</v>
      </c>
      <c r="AA17" s="51">
        <f t="shared" si="2"/>
        <v>3</v>
      </c>
      <c r="AB17" s="51">
        <f t="shared" si="2"/>
        <v>7.5</v>
      </c>
      <c r="AC17" s="51">
        <f t="shared" si="2"/>
        <v>0</v>
      </c>
      <c r="AD17" s="51">
        <f t="shared" si="2"/>
        <v>0</v>
      </c>
      <c r="AE17" s="51">
        <f t="shared" si="2"/>
        <v>0</v>
      </c>
      <c r="AF17" s="51">
        <f t="shared" si="2"/>
        <v>7.5</v>
      </c>
      <c r="AG17" s="52">
        <f t="shared" si="2"/>
        <v>8.5</v>
      </c>
      <c r="AH17" s="52">
        <f t="shared" si="2"/>
        <v>119.5</v>
      </c>
    </row>
    <row r="18" spans="1:53" x14ac:dyDescent="0.25">
      <c r="A18" s="114" t="s">
        <v>44</v>
      </c>
      <c r="B18" s="114"/>
      <c r="C18" s="97">
        <v>0.3125</v>
      </c>
      <c r="D18" s="97">
        <v>0.3125</v>
      </c>
      <c r="E18" s="97">
        <v>0.3125</v>
      </c>
      <c r="F18" s="97">
        <v>0.3125</v>
      </c>
      <c r="G18" s="97">
        <v>0.3125</v>
      </c>
      <c r="H18" s="97"/>
      <c r="I18" s="97"/>
      <c r="J18" s="97"/>
      <c r="K18" s="97"/>
      <c r="L18" s="97"/>
      <c r="M18" s="97"/>
      <c r="N18" s="97"/>
      <c r="O18" s="97"/>
      <c r="P18" s="97"/>
      <c r="Q18" s="97">
        <v>0.3125</v>
      </c>
      <c r="R18" s="97"/>
      <c r="S18" s="97">
        <v>0.3125</v>
      </c>
      <c r="T18" s="97">
        <v>0.3125</v>
      </c>
      <c r="U18" s="97">
        <v>0.3125</v>
      </c>
      <c r="V18" s="97"/>
      <c r="W18" s="97"/>
      <c r="X18" s="97">
        <v>0.3125</v>
      </c>
      <c r="Y18" s="97">
        <v>0.3125</v>
      </c>
      <c r="Z18" s="97">
        <v>0.3125</v>
      </c>
      <c r="AA18" s="97">
        <v>0.3125</v>
      </c>
      <c r="AB18" s="97">
        <v>0.3125</v>
      </c>
      <c r="AC18" s="97"/>
      <c r="AD18" s="97"/>
      <c r="AE18" s="97"/>
      <c r="AF18" s="97">
        <v>0.3125</v>
      </c>
      <c r="AG18" s="97">
        <v>0.3125</v>
      </c>
      <c r="AH18" s="43"/>
    </row>
    <row r="19" spans="1:53" x14ac:dyDescent="0.25">
      <c r="A19" s="115" t="s">
        <v>43</v>
      </c>
      <c r="B19" s="115"/>
      <c r="C19" s="97">
        <v>0.64583333333333337</v>
      </c>
      <c r="D19" s="97">
        <v>0.64583333333333337</v>
      </c>
      <c r="E19" s="97">
        <v>0.72916666666666663</v>
      </c>
      <c r="F19" s="97">
        <v>0.64583333333333337</v>
      </c>
      <c r="G19" s="97">
        <v>0.64583333333333337</v>
      </c>
      <c r="H19" s="97"/>
      <c r="I19" s="97"/>
      <c r="J19" s="97"/>
      <c r="K19" s="97"/>
      <c r="L19" s="97"/>
      <c r="M19" s="97"/>
      <c r="N19" s="97"/>
      <c r="O19" s="97"/>
      <c r="P19" s="97"/>
      <c r="Q19" s="97">
        <v>0.64583333333333337</v>
      </c>
      <c r="R19" s="97"/>
      <c r="S19" s="97">
        <v>0.72916666666666663</v>
      </c>
      <c r="T19" s="97">
        <v>0.64583333333333337</v>
      </c>
      <c r="U19" s="97">
        <v>0.64583333333333337</v>
      </c>
      <c r="V19" s="97"/>
      <c r="W19" s="97"/>
      <c r="X19" s="97">
        <v>0.64583333333333337</v>
      </c>
      <c r="Y19" s="97">
        <v>0.64583333333333337</v>
      </c>
      <c r="Z19" s="97">
        <v>0.72916666666666663</v>
      </c>
      <c r="AA19" s="97">
        <v>0.64583333333333337</v>
      </c>
      <c r="AB19" s="97">
        <v>0.64583333333333337</v>
      </c>
      <c r="AC19" s="97"/>
      <c r="AD19" s="97"/>
      <c r="AE19" s="97"/>
      <c r="AF19" s="97">
        <v>0.64583333333333337</v>
      </c>
      <c r="AG19" s="97">
        <v>0.64583333333333337</v>
      </c>
      <c r="AH19" s="44"/>
    </row>
    <row r="20" spans="1:53" x14ac:dyDescent="0.25">
      <c r="A20" s="116" t="s">
        <v>42</v>
      </c>
      <c r="B20" s="116"/>
      <c r="C20" s="53">
        <f>C19-C18</f>
        <v>0.33333333333333337</v>
      </c>
      <c r="D20" s="53">
        <f t="shared" ref="D20:AG20" si="3">D19-D18</f>
        <v>0.33333333333333337</v>
      </c>
      <c r="E20" s="53">
        <f>E19-E18</f>
        <v>0.41666666666666663</v>
      </c>
      <c r="F20" s="53">
        <f>F19-F18</f>
        <v>0.33333333333333337</v>
      </c>
      <c r="G20" s="53">
        <f t="shared" si="3"/>
        <v>0.33333333333333337</v>
      </c>
      <c r="H20" s="53">
        <f t="shared" si="3"/>
        <v>0</v>
      </c>
      <c r="I20" s="53">
        <f t="shared" si="3"/>
        <v>0</v>
      </c>
      <c r="J20" s="53">
        <f t="shared" si="3"/>
        <v>0</v>
      </c>
      <c r="K20" s="53">
        <f t="shared" si="3"/>
        <v>0</v>
      </c>
      <c r="L20" s="53">
        <f t="shared" si="3"/>
        <v>0</v>
      </c>
      <c r="M20" s="53">
        <f t="shared" si="3"/>
        <v>0</v>
      </c>
      <c r="N20" s="53">
        <f t="shared" si="3"/>
        <v>0</v>
      </c>
      <c r="O20" s="53">
        <f t="shared" si="3"/>
        <v>0</v>
      </c>
      <c r="P20" s="53">
        <f t="shared" si="3"/>
        <v>0</v>
      </c>
      <c r="Q20" s="53">
        <f t="shared" si="3"/>
        <v>0.33333333333333337</v>
      </c>
      <c r="R20" s="53">
        <f t="shared" si="3"/>
        <v>0</v>
      </c>
      <c r="S20" s="53">
        <f t="shared" si="3"/>
        <v>0.41666666666666663</v>
      </c>
      <c r="T20" s="53">
        <f t="shared" si="3"/>
        <v>0.33333333333333337</v>
      </c>
      <c r="U20" s="53">
        <f t="shared" si="3"/>
        <v>0.33333333333333337</v>
      </c>
      <c r="V20" s="53">
        <f t="shared" si="3"/>
        <v>0</v>
      </c>
      <c r="W20" s="53">
        <f t="shared" si="3"/>
        <v>0</v>
      </c>
      <c r="X20" s="53">
        <f t="shared" si="3"/>
        <v>0.33333333333333337</v>
      </c>
      <c r="Y20" s="53">
        <f t="shared" si="3"/>
        <v>0.33333333333333337</v>
      </c>
      <c r="Z20" s="53">
        <f t="shared" si="3"/>
        <v>0.41666666666666663</v>
      </c>
      <c r="AA20" s="53">
        <f t="shared" si="3"/>
        <v>0.33333333333333337</v>
      </c>
      <c r="AB20" s="53">
        <f t="shared" si="3"/>
        <v>0.33333333333333337</v>
      </c>
      <c r="AC20" s="53">
        <f t="shared" si="3"/>
        <v>0</v>
      </c>
      <c r="AD20" s="53">
        <f t="shared" si="3"/>
        <v>0</v>
      </c>
      <c r="AE20" s="53">
        <f t="shared" si="3"/>
        <v>0</v>
      </c>
      <c r="AF20" s="53">
        <f t="shared" si="3"/>
        <v>0.33333333333333337</v>
      </c>
      <c r="AG20" s="53">
        <f t="shared" si="3"/>
        <v>0.33333333333333337</v>
      </c>
      <c r="AH20" s="45"/>
    </row>
    <row r="21" spans="1:53" x14ac:dyDescent="0.25">
      <c r="A21" s="117" t="s">
        <v>54</v>
      </c>
      <c r="B21" s="116"/>
      <c r="C21" s="58">
        <f>(C20-INT(C20))*24</f>
        <v>8</v>
      </c>
      <c r="D21" s="58">
        <f>(D20-INT(D20))*24</f>
        <v>8</v>
      </c>
      <c r="E21" s="58">
        <f t="shared" ref="E21:AG21" si="4">(E20-INT(E20))*24</f>
        <v>10</v>
      </c>
      <c r="F21" s="58">
        <f t="shared" si="4"/>
        <v>8</v>
      </c>
      <c r="G21" s="58">
        <f>(G20-INT(G20))*24</f>
        <v>8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58">
        <f t="shared" si="4"/>
        <v>0</v>
      </c>
      <c r="M21" s="58">
        <f t="shared" si="4"/>
        <v>0</v>
      </c>
      <c r="N21" s="58">
        <f t="shared" si="4"/>
        <v>0</v>
      </c>
      <c r="O21" s="58">
        <f t="shared" si="4"/>
        <v>0</v>
      </c>
      <c r="P21" s="58">
        <f t="shared" si="4"/>
        <v>0</v>
      </c>
      <c r="Q21" s="58">
        <f t="shared" si="4"/>
        <v>8</v>
      </c>
      <c r="R21" s="58">
        <f t="shared" si="4"/>
        <v>0</v>
      </c>
      <c r="S21" s="58">
        <f t="shared" si="4"/>
        <v>10</v>
      </c>
      <c r="T21" s="58">
        <f t="shared" si="4"/>
        <v>8</v>
      </c>
      <c r="U21" s="58">
        <f t="shared" si="4"/>
        <v>8</v>
      </c>
      <c r="V21" s="58">
        <f t="shared" si="4"/>
        <v>0</v>
      </c>
      <c r="W21" s="58">
        <f t="shared" si="4"/>
        <v>0</v>
      </c>
      <c r="X21" s="58">
        <f t="shared" si="4"/>
        <v>8</v>
      </c>
      <c r="Y21" s="58">
        <f t="shared" si="4"/>
        <v>8</v>
      </c>
      <c r="Z21" s="58">
        <f t="shared" si="4"/>
        <v>10</v>
      </c>
      <c r="AA21" s="58">
        <f t="shared" si="4"/>
        <v>8</v>
      </c>
      <c r="AB21" s="58">
        <f t="shared" si="4"/>
        <v>8</v>
      </c>
      <c r="AC21" s="58">
        <f t="shared" si="4"/>
        <v>0</v>
      </c>
      <c r="AD21" s="58">
        <f t="shared" si="4"/>
        <v>0</v>
      </c>
      <c r="AE21" s="58">
        <f t="shared" si="4"/>
        <v>0</v>
      </c>
      <c r="AF21" s="58">
        <f t="shared" si="4"/>
        <v>8</v>
      </c>
      <c r="AG21" s="54">
        <f t="shared" si="4"/>
        <v>8</v>
      </c>
      <c r="AH21" s="45"/>
    </row>
    <row r="22" spans="1:53" x14ac:dyDescent="0.25">
      <c r="A22" s="73" t="s">
        <v>41</v>
      </c>
      <c r="B22" s="73"/>
      <c r="C22" s="96"/>
      <c r="D22" s="55"/>
      <c r="E22" s="165"/>
      <c r="F22" s="165"/>
      <c r="G22" s="96"/>
      <c r="H22" s="55"/>
      <c r="I22" s="55"/>
      <c r="J22" s="165" t="s">
        <v>67</v>
      </c>
      <c r="K22" s="57" t="s">
        <v>67</v>
      </c>
      <c r="L22" s="165" t="s">
        <v>67</v>
      </c>
      <c r="M22" s="57" t="s">
        <v>67</v>
      </c>
      <c r="N22" s="57" t="s">
        <v>67</v>
      </c>
      <c r="O22" s="165"/>
      <c r="P22" s="57"/>
      <c r="Q22" s="55"/>
      <c r="R22" s="165" t="s">
        <v>69</v>
      </c>
      <c r="S22" s="96"/>
      <c r="T22" s="165"/>
      <c r="U22" s="57"/>
      <c r="V22" s="96"/>
      <c r="W22" s="55"/>
      <c r="X22" s="55"/>
      <c r="Y22" s="57"/>
      <c r="Z22" s="55"/>
      <c r="AA22" s="57" t="s">
        <v>68</v>
      </c>
      <c r="AB22" s="57"/>
      <c r="AC22" s="55"/>
      <c r="AD22" s="55"/>
      <c r="AE22" s="55"/>
      <c r="AF22" s="55"/>
      <c r="AG22" s="55"/>
      <c r="AH22" s="46"/>
    </row>
    <row r="23" spans="1:53" ht="15.75" thickBot="1" x14ac:dyDescent="0.3">
      <c r="A23" s="27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53" ht="15.75" customHeight="1" thickBot="1" x14ac:dyDescent="0.3">
      <c r="A24" s="118" t="s">
        <v>40</v>
      </c>
      <c r="B24" s="119"/>
      <c r="K24" s="122" t="s">
        <v>55</v>
      </c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4"/>
      <c r="AS24" s="1">
        <v>2016</v>
      </c>
      <c r="AU24" s="1">
        <f>MONTH(DATEVALUE(X3&amp;" 1"))</f>
        <v>8</v>
      </c>
      <c r="AV24" s="100" t="s">
        <v>39</v>
      </c>
      <c r="AW24" s="101"/>
      <c r="AX24" s="101"/>
      <c r="AY24" s="101"/>
      <c r="AZ24" s="102"/>
      <c r="BA24" s="8">
        <f>DATE($AF$3,1,1)</f>
        <v>44562</v>
      </c>
    </row>
    <row r="25" spans="1:53" ht="15.75" customHeight="1" thickBot="1" x14ac:dyDescent="0.3">
      <c r="A25" s="120"/>
      <c r="B25" s="121"/>
      <c r="K25" s="103" t="s">
        <v>72</v>
      </c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5"/>
      <c r="AS25" s="1">
        <v>2017</v>
      </c>
      <c r="AV25" s="100" t="s">
        <v>38</v>
      </c>
      <c r="AW25" s="101"/>
      <c r="AX25" s="101"/>
      <c r="AY25" s="101"/>
      <c r="AZ25" s="102"/>
      <c r="BA25" s="8">
        <f>DATE($AF$3,1,6)</f>
        <v>44567</v>
      </c>
    </row>
    <row r="26" spans="1:53" ht="21" customHeight="1" x14ac:dyDescent="0.25">
      <c r="A26" s="25" t="s">
        <v>37</v>
      </c>
      <c r="B26" s="24">
        <v>115.5</v>
      </c>
      <c r="K26" s="106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8"/>
      <c r="AS26" s="1">
        <v>2018</v>
      </c>
      <c r="AV26" s="91" t="s">
        <v>36</v>
      </c>
      <c r="AW26" s="92"/>
      <c r="AX26" s="92"/>
      <c r="AY26" s="92"/>
      <c r="AZ26" s="93"/>
      <c r="BA26" s="8">
        <f>BA27-3</f>
        <v>44666</v>
      </c>
    </row>
    <row r="27" spans="1:53" x14ac:dyDescent="0.25">
      <c r="A27" s="22" t="s">
        <v>35</v>
      </c>
      <c r="B27" s="23">
        <v>7.5</v>
      </c>
      <c r="K27" s="106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8"/>
      <c r="AS27" s="1">
        <v>2019</v>
      </c>
      <c r="AV27" s="91" t="s">
        <v>34</v>
      </c>
      <c r="AW27" s="92"/>
      <c r="AX27" s="92"/>
      <c r="AY27" s="92"/>
      <c r="AZ27" s="93"/>
      <c r="BA27" s="8">
        <f>DOLLAR(("4/"&amp;AF3)/7+MOD(19*MOD($AF$3,19)-7,30)*14%,)*7-5</f>
        <v>44669</v>
      </c>
    </row>
    <row r="28" spans="1:53" x14ac:dyDescent="0.25">
      <c r="A28" s="22" t="s">
        <v>33</v>
      </c>
      <c r="B28" s="23">
        <v>37.5</v>
      </c>
      <c r="K28" s="106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8"/>
      <c r="AS28" s="1">
        <v>2020</v>
      </c>
      <c r="AV28" s="91" t="s">
        <v>32</v>
      </c>
      <c r="AW28" s="92"/>
      <c r="AX28" s="92"/>
      <c r="AY28" s="92"/>
      <c r="AZ28" s="93"/>
      <c r="BA28" s="8">
        <f>DATE($AF$3,5,1)</f>
        <v>44682</v>
      </c>
    </row>
    <row r="29" spans="1:53" x14ac:dyDescent="0.25">
      <c r="A29" s="22" t="s">
        <v>0</v>
      </c>
      <c r="B29" s="23">
        <v>12</v>
      </c>
      <c r="K29" s="106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8"/>
      <c r="AS29" s="1">
        <v>2021</v>
      </c>
      <c r="AV29" s="91" t="s">
        <v>31</v>
      </c>
      <c r="AW29" s="92"/>
      <c r="AX29" s="92"/>
      <c r="AY29" s="92"/>
      <c r="AZ29" s="93"/>
      <c r="BA29" s="8">
        <f>DATE($AF$3,5,8)</f>
        <v>44689</v>
      </c>
    </row>
    <row r="30" spans="1:53" x14ac:dyDescent="0.25">
      <c r="A30" s="22" t="s">
        <v>30</v>
      </c>
      <c r="B30" s="23">
        <v>0</v>
      </c>
      <c r="K30" s="106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8"/>
      <c r="AS30" s="1">
        <v>2022</v>
      </c>
      <c r="AV30" s="91" t="s">
        <v>29</v>
      </c>
      <c r="AW30" s="92"/>
      <c r="AX30" s="92"/>
      <c r="AY30" s="92"/>
      <c r="AZ30" s="93"/>
      <c r="BA30" s="8">
        <f>DATE($AF$3,7,5)</f>
        <v>44747</v>
      </c>
    </row>
    <row r="31" spans="1:53" x14ac:dyDescent="0.25">
      <c r="A31" s="22" t="s">
        <v>28</v>
      </c>
      <c r="B31" s="23">
        <v>0</v>
      </c>
      <c r="K31" s="106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8"/>
      <c r="AS31" s="1">
        <v>2023</v>
      </c>
      <c r="AV31" s="91" t="s">
        <v>27</v>
      </c>
      <c r="AW31" s="92"/>
      <c r="AX31" s="92"/>
      <c r="AY31" s="92"/>
      <c r="AZ31" s="93"/>
      <c r="BA31" s="8">
        <f>DATE($AF$3,8,29)</f>
        <v>44802</v>
      </c>
    </row>
    <row r="32" spans="1:53" x14ac:dyDescent="0.25">
      <c r="A32" s="22" t="s">
        <v>26</v>
      </c>
      <c r="B32" s="98">
        <v>0</v>
      </c>
      <c r="K32" s="106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8"/>
      <c r="AS32" s="3" t="s">
        <v>25</v>
      </c>
      <c r="AV32" s="91" t="s">
        <v>24</v>
      </c>
      <c r="AW32" s="92"/>
      <c r="AX32" s="92"/>
      <c r="AY32" s="92"/>
      <c r="AZ32" s="93"/>
      <c r="BA32" s="8">
        <f>DATE($AF$3,9,1)</f>
        <v>44805</v>
      </c>
    </row>
    <row r="33" spans="1:53" ht="15.75" thickBot="1" x14ac:dyDescent="0.3">
      <c r="A33" s="21" t="s">
        <v>23</v>
      </c>
      <c r="B33" s="99">
        <v>0</v>
      </c>
      <c r="K33" s="106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8"/>
      <c r="AS33" s="3" t="s">
        <v>22</v>
      </c>
      <c r="AV33" s="91" t="s">
        <v>21</v>
      </c>
      <c r="AW33" s="92"/>
      <c r="AX33" s="92"/>
      <c r="AY33" s="92"/>
      <c r="AZ33" s="93"/>
      <c r="BA33" s="8">
        <f>DATE($AF$3,9,15)</f>
        <v>44819</v>
      </c>
    </row>
    <row r="34" spans="1:53" ht="15.75" thickBot="1" x14ac:dyDescent="0.3">
      <c r="A34" s="20" t="s">
        <v>20</v>
      </c>
      <c r="B34" s="19">
        <f>SUM(B26:B33)</f>
        <v>172.5</v>
      </c>
      <c r="K34" s="106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8"/>
      <c r="AS34" s="3" t="s">
        <v>19</v>
      </c>
      <c r="AV34" s="91" t="s">
        <v>18</v>
      </c>
      <c r="AW34" s="92"/>
      <c r="AX34" s="92"/>
      <c r="AY34" s="92"/>
      <c r="AZ34" s="93"/>
      <c r="BA34" s="8">
        <f>DATE($AF$3,11,1)</f>
        <v>44866</v>
      </c>
    </row>
    <row r="35" spans="1:53" s="14" customFormat="1" ht="21" customHeight="1" x14ac:dyDescent="0.25">
      <c r="A35" s="18" t="s">
        <v>1</v>
      </c>
      <c r="B35" s="56">
        <v>44806</v>
      </c>
      <c r="C35" s="1"/>
      <c r="D35" s="1"/>
      <c r="E35" s="1"/>
      <c r="F35" s="1"/>
      <c r="G35" s="1"/>
      <c r="K35" s="106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8"/>
      <c r="AS35" s="3" t="s">
        <v>17</v>
      </c>
      <c r="AT35" s="1"/>
      <c r="AU35" s="7"/>
      <c r="AV35" s="91" t="s">
        <v>16</v>
      </c>
      <c r="AW35" s="92"/>
      <c r="AX35" s="92"/>
      <c r="AY35" s="92"/>
      <c r="AZ35" s="93"/>
      <c r="BA35" s="8">
        <f>DATE($AF$3,11,17)</f>
        <v>44882</v>
      </c>
    </row>
    <row r="36" spans="1:53" ht="76.150000000000006" customHeight="1" thickBot="1" x14ac:dyDescent="0.3">
      <c r="A36" s="17" t="s">
        <v>15</v>
      </c>
      <c r="B36" s="16"/>
      <c r="K36" s="109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1"/>
      <c r="AS36" s="3" t="s">
        <v>14</v>
      </c>
      <c r="AU36" s="7"/>
      <c r="AV36" s="91" t="s">
        <v>13</v>
      </c>
      <c r="AW36" s="92"/>
      <c r="AX36" s="92"/>
      <c r="AY36" s="92"/>
      <c r="AZ36" s="93"/>
      <c r="BA36" s="8">
        <f>DATE($AF$3,12,24)</f>
        <v>44919</v>
      </c>
    </row>
    <row r="37" spans="1:53" ht="15.75" thickBot="1" x14ac:dyDescent="0.3">
      <c r="A37" s="15"/>
      <c r="B37" s="15"/>
      <c r="AS37" s="3" t="s">
        <v>12</v>
      </c>
      <c r="AT37" s="14"/>
      <c r="AU37" s="13"/>
      <c r="AV37" s="91" t="s">
        <v>11</v>
      </c>
      <c r="AW37" s="92"/>
      <c r="AX37" s="92"/>
      <c r="AY37" s="92"/>
      <c r="AZ37" s="93"/>
      <c r="BA37" s="8">
        <f>DATE($AF$3,12,25)</f>
        <v>44920</v>
      </c>
    </row>
    <row r="38" spans="1:53" ht="100.5" customHeight="1" thickBot="1" x14ac:dyDescent="0.3">
      <c r="A38" s="12" t="s">
        <v>10</v>
      </c>
      <c r="B38" s="112" t="s">
        <v>9</v>
      </c>
      <c r="C38" s="112"/>
      <c r="D38" s="112"/>
      <c r="E38" s="113"/>
      <c r="AS38" s="3" t="s">
        <v>8</v>
      </c>
      <c r="AU38" s="7"/>
      <c r="AV38" s="11" t="s">
        <v>7</v>
      </c>
      <c r="AW38" s="10"/>
      <c r="AX38" s="10"/>
      <c r="AY38" s="10"/>
      <c r="AZ38" s="9"/>
      <c r="BA38" s="8">
        <f>DATE($AF$3,12,26)</f>
        <v>44921</v>
      </c>
    </row>
    <row r="39" spans="1:53" x14ac:dyDescent="0.25">
      <c r="AS39" s="3" t="s">
        <v>6</v>
      </c>
      <c r="AU39" s="7"/>
      <c r="AV39" s="6"/>
      <c r="AW39" s="6"/>
      <c r="AX39" s="6"/>
      <c r="AY39" s="6"/>
      <c r="AZ39" s="6"/>
      <c r="BA39" s="5"/>
    </row>
    <row r="40" spans="1:53" x14ac:dyDescent="0.25">
      <c r="AS40" s="3" t="s">
        <v>5</v>
      </c>
      <c r="AW40" s="4"/>
      <c r="BA40" s="4"/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4">
    <mergeCell ref="A16:B16"/>
    <mergeCell ref="A2:AH2"/>
    <mergeCell ref="A3:G3"/>
    <mergeCell ref="H3:J3"/>
    <mergeCell ref="K3:U3"/>
    <mergeCell ref="V3:W3"/>
    <mergeCell ref="X3:AC3"/>
    <mergeCell ref="AD3:AE3"/>
    <mergeCell ref="AF3:AH3"/>
    <mergeCell ref="AH5:AH6"/>
    <mergeCell ref="A6:B6"/>
    <mergeCell ref="A8:B8"/>
    <mergeCell ref="A12:B12"/>
    <mergeCell ref="A14:B14"/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</mergeCells>
  <conditionalFormatting sqref="C17:AG17">
    <cfRule type="cellIs" dxfId="17" priority="20" operator="greaterThan">
      <formula>12</formula>
    </cfRule>
  </conditionalFormatting>
  <conditionalFormatting sqref="C23:AG23 AH20:AH21">
    <cfRule type="cellIs" dxfId="16" priority="19" operator="greaterThan">
      <formula>12</formula>
    </cfRule>
  </conditionalFormatting>
  <conditionalFormatting sqref="C5:AG6">
    <cfRule type="expression" dxfId="15" priority="21">
      <formula>OR(WEEKDAY(C$6,2)=6,WEEKDAY(C$6,2)=7)</formula>
    </cfRule>
    <cfRule type="expression" dxfId="14" priority="22">
      <formula>VLOOKUP(C$6,$BA$24:$BA$38,1,0)</formula>
    </cfRule>
  </conditionalFormatting>
  <conditionalFormatting sqref="C22:F22 H22:M22 O22:T22 V22:AG22">
    <cfRule type="cellIs" dxfId="6" priority="7" operator="greaterThan">
      <formula>12</formula>
    </cfRule>
  </conditionalFormatting>
  <conditionalFormatting sqref="G22">
    <cfRule type="cellIs" dxfId="5" priority="6" operator="greaterThan">
      <formula>12</formula>
    </cfRule>
  </conditionalFormatting>
  <conditionalFormatting sqref="N22">
    <cfRule type="cellIs" dxfId="4" priority="5" operator="greaterThan">
      <formula>12</formula>
    </cfRule>
  </conditionalFormatting>
  <conditionalFormatting sqref="U22">
    <cfRule type="cellIs" dxfId="3" priority="4" operator="greaterThan">
      <formula>12</formula>
    </cfRule>
  </conditionalFormatting>
  <conditionalFormatting sqref="C18:AG19">
    <cfRule type="cellIs" dxfId="2" priority="3" operator="greaterThan">
      <formula>12</formula>
    </cfRule>
  </conditionalFormatting>
  <conditionalFormatting sqref="C10:AG16">
    <cfRule type="expression" dxfId="1" priority="1">
      <formula>OR(WEEKDAY(C$6,2)=6,WEEKDAY(C$6,2)=7)</formula>
    </cfRule>
    <cfRule type="expression" dxfId="0" priority="2">
      <formula>VLOOKUP(C$6,$BA$24:$BA$38,1,0)</formula>
    </cfRule>
  </conditionalFormatting>
  <dataValidations count="3">
    <dataValidation type="time" allowBlank="1" showInputMessage="1" showErrorMessage="1" errorTitle="Pozor" error="Chybné zadané údaje." sqref="C18:AG19" xr:uid="{F54FA488-6EC0-4C78-BC2D-E8867E4F8CC0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M400"/>
  <sheetViews>
    <sheetView zoomScaleNormal="100" workbookViewId="0">
      <selection activeCell="Q19" sqref="Q19"/>
    </sheetView>
  </sheetViews>
  <sheetFormatPr defaultColWidth="9.140625" defaultRowHeight="15" x14ac:dyDescent="0.25"/>
  <cols>
    <col min="1" max="16384" width="9.140625" style="37"/>
  </cols>
  <sheetData>
    <row r="1" spans="1:12" ht="15" customHeight="1" x14ac:dyDescent="0.25">
      <c r="A1" s="156" t="s">
        <v>64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8"/>
    </row>
    <row r="2" spans="1:12" x14ac:dyDescent="0.25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1"/>
    </row>
    <row r="3" spans="1:12" x14ac:dyDescent="0.25">
      <c r="A3" s="159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1"/>
    </row>
    <row r="4" spans="1:12" x14ac:dyDescent="0.25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1"/>
    </row>
    <row r="5" spans="1:12" x14ac:dyDescent="0.25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1"/>
    </row>
    <row r="6" spans="1:12" x14ac:dyDescent="0.25">
      <c r="A6" s="159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1"/>
    </row>
    <row r="7" spans="1:12" x14ac:dyDescent="0.25">
      <c r="A7" s="159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1"/>
    </row>
    <row r="8" spans="1:12" x14ac:dyDescent="0.25">
      <c r="A8" s="159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1"/>
    </row>
    <row r="9" spans="1:12" x14ac:dyDescent="0.25">
      <c r="A9" s="159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1"/>
    </row>
    <row r="10" spans="1:12" x14ac:dyDescent="0.25">
      <c r="A10" s="159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1"/>
    </row>
    <row r="11" spans="1:12" x14ac:dyDescent="0.25">
      <c r="A11" s="159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1"/>
    </row>
    <row r="12" spans="1:12" x14ac:dyDescent="0.25">
      <c r="A12" s="159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1"/>
    </row>
    <row r="13" spans="1:12" x14ac:dyDescent="0.25">
      <c r="A13" s="159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1"/>
    </row>
    <row r="14" spans="1:12" x14ac:dyDescent="0.25">
      <c r="A14" s="159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1"/>
    </row>
    <row r="15" spans="1:12" x14ac:dyDescent="0.25">
      <c r="A15" s="159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1"/>
    </row>
    <row r="16" spans="1:12" x14ac:dyDescent="0.25">
      <c r="A16" s="159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1"/>
    </row>
    <row r="17" spans="1:13" x14ac:dyDescent="0.25">
      <c r="A17" s="159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1"/>
    </row>
    <row r="18" spans="1:13" x14ac:dyDescent="0.25">
      <c r="A18" s="159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1"/>
    </row>
    <row r="19" spans="1:13" x14ac:dyDescent="0.25">
      <c r="A19" s="159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1"/>
    </row>
    <row r="20" spans="1:13" x14ac:dyDescent="0.25">
      <c r="A20" s="159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1"/>
    </row>
    <row r="21" spans="1:13" x14ac:dyDescent="0.25">
      <c r="A21" s="159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1"/>
    </row>
    <row r="22" spans="1:13" x14ac:dyDescent="0.25">
      <c r="A22" s="159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1"/>
    </row>
    <row r="23" spans="1:13" x14ac:dyDescent="0.25">
      <c r="A23" s="159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1"/>
    </row>
    <row r="24" spans="1:13" x14ac:dyDescent="0.25">
      <c r="A24" s="159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1"/>
    </row>
    <row r="25" spans="1:13" x14ac:dyDescent="0.25">
      <c r="A25" s="159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1"/>
    </row>
    <row r="26" spans="1:13" ht="193.5" customHeight="1" x14ac:dyDescent="0.25">
      <c r="A26" s="162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4"/>
    </row>
    <row r="27" spans="1:13" x14ac:dyDescent="0.2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39"/>
    </row>
    <row r="28" spans="1:13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39"/>
    </row>
    <row r="29" spans="1:13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39"/>
    </row>
    <row r="30" spans="1:13" x14ac:dyDescent="0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39"/>
    </row>
    <row r="31" spans="1:13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39"/>
    </row>
    <row r="32" spans="1:13" x14ac:dyDescent="0.2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39"/>
    </row>
    <row r="33" spans="1:13" x14ac:dyDescent="0.2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39"/>
    </row>
    <row r="34" spans="1:13" x14ac:dyDescent="0.2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39"/>
    </row>
    <row r="35" spans="1:13" x14ac:dyDescent="0.2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39"/>
    </row>
    <row r="36" spans="1:13" x14ac:dyDescent="0.2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39"/>
    </row>
    <row r="37" spans="1:13" x14ac:dyDescent="0.2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39"/>
    </row>
    <row r="38" spans="1:13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39"/>
    </row>
    <row r="39" spans="1:13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39"/>
    </row>
    <row r="40" spans="1:13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39"/>
    </row>
    <row r="41" spans="1:13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39"/>
    </row>
    <row r="42" spans="1:13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39"/>
    </row>
    <row r="43" spans="1:13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39"/>
    </row>
    <row r="44" spans="1:13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39"/>
    </row>
    <row r="45" spans="1:13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39"/>
    </row>
    <row r="46" spans="1:13" x14ac:dyDescent="0.2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39"/>
    </row>
    <row r="47" spans="1:13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39"/>
    </row>
    <row r="48" spans="1:13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39"/>
    </row>
    <row r="49" spans="1:13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39"/>
    </row>
    <row r="50" spans="1:13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39"/>
    </row>
    <row r="51" spans="1:13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1:13" x14ac:dyDescent="0.2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</row>
    <row r="53" spans="1:13" x14ac:dyDescent="0.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</row>
    <row r="54" spans="1:13" x14ac:dyDescent="0.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1:13" x14ac:dyDescent="0.2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1:13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1:13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1:13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1:13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1:13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</row>
    <row r="61" spans="1:13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</row>
    <row r="62" spans="1:13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</row>
    <row r="63" spans="1:13" x14ac:dyDescent="0.2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</row>
    <row r="64" spans="1:13" x14ac:dyDescent="0.2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</row>
    <row r="65" spans="1:12" x14ac:dyDescent="0.2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</row>
    <row r="66" spans="1:12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</row>
    <row r="67" spans="1:12" x14ac:dyDescent="0.2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</row>
    <row r="68" spans="1:12" x14ac:dyDescent="0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</row>
    <row r="69" spans="1:12" x14ac:dyDescent="0.2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</row>
    <row r="70" spans="1:12" x14ac:dyDescent="0.2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</row>
    <row r="71" spans="1:12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</row>
    <row r="72" spans="1:12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</row>
    <row r="73" spans="1:12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</row>
    <row r="74" spans="1:12" x14ac:dyDescent="0.2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</row>
    <row r="75" spans="1:12" x14ac:dyDescent="0.2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</row>
    <row r="76" spans="1:12" x14ac:dyDescent="0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</row>
    <row r="77" spans="1:12" x14ac:dyDescent="0.2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</row>
    <row r="78" spans="1:12" x14ac:dyDescent="0.2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</row>
    <row r="79" spans="1:12" x14ac:dyDescent="0.2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</row>
    <row r="80" spans="1:12" x14ac:dyDescent="0.2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1:12" x14ac:dyDescent="0.2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</row>
    <row r="82" spans="1:12" x14ac:dyDescent="0.2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1:12" x14ac:dyDescent="0.2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1:12" x14ac:dyDescent="0.2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1:12" x14ac:dyDescent="0.2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</row>
    <row r="86" spans="1:12" x14ac:dyDescent="0.2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</row>
    <row r="87" spans="1:12" x14ac:dyDescent="0.2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</row>
    <row r="88" spans="1:12" x14ac:dyDescent="0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</row>
    <row r="89" spans="1:12" x14ac:dyDescent="0.2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</row>
    <row r="90" spans="1:12" x14ac:dyDescent="0.2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</row>
    <row r="91" spans="1:12" x14ac:dyDescent="0.2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</row>
    <row r="92" spans="1:12" x14ac:dyDescent="0.2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x14ac:dyDescent="0.2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1:12" x14ac:dyDescent="0.2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</row>
    <row r="95" spans="1:12" x14ac:dyDescent="0.2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</row>
    <row r="96" spans="1:12" x14ac:dyDescent="0.2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</row>
    <row r="97" spans="1:12" x14ac:dyDescent="0.2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</row>
    <row r="98" spans="1:12" x14ac:dyDescent="0.2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</row>
    <row r="99" spans="1:12" x14ac:dyDescent="0.2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</row>
    <row r="100" spans="1:12" x14ac:dyDescent="0.2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</row>
    <row r="101" spans="1:12" x14ac:dyDescent="0.2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</row>
    <row r="102" spans="1:12" x14ac:dyDescent="0.2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</row>
    <row r="103" spans="1:12" x14ac:dyDescent="0.2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</row>
    <row r="104" spans="1:12" x14ac:dyDescent="0.2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</row>
    <row r="105" spans="1:12" x14ac:dyDescent="0.2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</row>
    <row r="106" spans="1:12" x14ac:dyDescent="0.2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</row>
    <row r="107" spans="1:12" x14ac:dyDescent="0.2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</row>
    <row r="108" spans="1:12" x14ac:dyDescent="0.2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</row>
    <row r="109" spans="1:12" x14ac:dyDescent="0.2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</row>
    <row r="110" spans="1:12" x14ac:dyDescent="0.2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</row>
    <row r="111" spans="1:12" x14ac:dyDescent="0.2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</row>
    <row r="112" spans="1:12" x14ac:dyDescent="0.2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</row>
    <row r="113" spans="1:12" x14ac:dyDescent="0.2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</row>
    <row r="114" spans="1:12" x14ac:dyDescent="0.2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</row>
    <row r="115" spans="1:12" x14ac:dyDescent="0.2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</row>
    <row r="116" spans="1:12" x14ac:dyDescent="0.2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</row>
    <row r="117" spans="1:12" x14ac:dyDescent="0.2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</row>
    <row r="118" spans="1:12" x14ac:dyDescent="0.2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</row>
    <row r="119" spans="1:12" x14ac:dyDescent="0.2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</row>
    <row r="120" spans="1:12" x14ac:dyDescent="0.2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</row>
    <row r="121" spans="1:12" x14ac:dyDescent="0.2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</row>
    <row r="122" spans="1:12" x14ac:dyDescent="0.2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</row>
    <row r="123" spans="1:12" x14ac:dyDescent="0.2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</row>
    <row r="124" spans="1:12" x14ac:dyDescent="0.2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</row>
    <row r="125" spans="1:12" x14ac:dyDescent="0.2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</row>
    <row r="126" spans="1:12" x14ac:dyDescent="0.2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</row>
    <row r="127" spans="1:12" x14ac:dyDescent="0.2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</row>
    <row r="128" spans="1:12" x14ac:dyDescent="0.2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</row>
    <row r="129" spans="1:12" x14ac:dyDescent="0.2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</row>
    <row r="130" spans="1:12" x14ac:dyDescent="0.2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</row>
    <row r="131" spans="1:12" x14ac:dyDescent="0.2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</row>
    <row r="132" spans="1:12" x14ac:dyDescent="0.2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</row>
    <row r="133" spans="1:12" x14ac:dyDescent="0.2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</row>
    <row r="134" spans="1:12" x14ac:dyDescent="0.2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</row>
    <row r="135" spans="1:12" x14ac:dyDescent="0.2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</row>
    <row r="136" spans="1:12" x14ac:dyDescent="0.2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</row>
    <row r="137" spans="1:12" x14ac:dyDescent="0.2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</row>
    <row r="138" spans="1:12" x14ac:dyDescent="0.2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</row>
    <row r="139" spans="1:12" x14ac:dyDescent="0.2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</row>
    <row r="140" spans="1:12" x14ac:dyDescent="0.2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</row>
    <row r="141" spans="1:12" x14ac:dyDescent="0.2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</row>
    <row r="142" spans="1:12" x14ac:dyDescent="0.2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</row>
    <row r="143" spans="1:12" x14ac:dyDescent="0.2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</row>
    <row r="144" spans="1:12" x14ac:dyDescent="0.2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</row>
    <row r="145" spans="1:12" x14ac:dyDescent="0.2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</row>
    <row r="146" spans="1:12" x14ac:dyDescent="0.2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</row>
    <row r="147" spans="1:12" x14ac:dyDescent="0.2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</row>
    <row r="148" spans="1:12" x14ac:dyDescent="0.2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</row>
    <row r="149" spans="1:12" x14ac:dyDescent="0.2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</row>
    <row r="150" spans="1:12" x14ac:dyDescent="0.2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</row>
    <row r="151" spans="1:12" x14ac:dyDescent="0.2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</row>
    <row r="152" spans="1:12" x14ac:dyDescent="0.2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</row>
    <row r="153" spans="1:12" x14ac:dyDescent="0.2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</row>
    <row r="154" spans="1:12" x14ac:dyDescent="0.2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</row>
    <row r="155" spans="1:12" x14ac:dyDescent="0.2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</row>
    <row r="156" spans="1:12" x14ac:dyDescent="0.2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</row>
    <row r="157" spans="1:12" x14ac:dyDescent="0.2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</row>
    <row r="158" spans="1:12" x14ac:dyDescent="0.2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</row>
    <row r="159" spans="1:12" x14ac:dyDescent="0.2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</row>
    <row r="160" spans="1:12" x14ac:dyDescent="0.2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</row>
    <row r="161" spans="1:12" x14ac:dyDescent="0.2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</row>
    <row r="162" spans="1:12" x14ac:dyDescent="0.2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</row>
    <row r="163" spans="1:12" x14ac:dyDescent="0.2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</row>
    <row r="164" spans="1:12" x14ac:dyDescent="0.2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</row>
    <row r="165" spans="1:12" x14ac:dyDescent="0.2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</row>
    <row r="166" spans="1:12" x14ac:dyDescent="0.25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</row>
    <row r="167" spans="1:12" x14ac:dyDescent="0.25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</row>
    <row r="168" spans="1:12" x14ac:dyDescent="0.25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</row>
    <row r="169" spans="1:12" x14ac:dyDescent="0.2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</row>
    <row r="170" spans="1:12" x14ac:dyDescent="0.25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</row>
    <row r="171" spans="1:12" x14ac:dyDescent="0.25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</row>
    <row r="172" spans="1:12" x14ac:dyDescent="0.25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</row>
    <row r="173" spans="1:12" x14ac:dyDescent="0.25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</row>
    <row r="174" spans="1:12" x14ac:dyDescent="0.25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</row>
    <row r="175" spans="1:12" x14ac:dyDescent="0.25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</row>
    <row r="176" spans="1:12" x14ac:dyDescent="0.25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</row>
    <row r="177" spans="1:12" x14ac:dyDescent="0.2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</row>
    <row r="178" spans="1:12" x14ac:dyDescent="0.25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</row>
    <row r="179" spans="1:12" x14ac:dyDescent="0.2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</row>
    <row r="180" spans="1:12" x14ac:dyDescent="0.2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</row>
    <row r="181" spans="1:12" x14ac:dyDescent="0.25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</row>
    <row r="182" spans="1:12" x14ac:dyDescent="0.25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</row>
    <row r="183" spans="1:12" x14ac:dyDescent="0.25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</row>
    <row r="184" spans="1:12" x14ac:dyDescent="0.2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</row>
    <row r="185" spans="1:12" x14ac:dyDescent="0.2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</row>
    <row r="186" spans="1:12" x14ac:dyDescent="0.2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</row>
    <row r="187" spans="1:12" x14ac:dyDescent="0.25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</row>
    <row r="188" spans="1:12" x14ac:dyDescent="0.25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</row>
    <row r="189" spans="1:12" x14ac:dyDescent="0.25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</row>
    <row r="190" spans="1:12" x14ac:dyDescent="0.25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</row>
    <row r="191" spans="1:12" x14ac:dyDescent="0.2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</row>
    <row r="192" spans="1:12" x14ac:dyDescent="0.2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</row>
    <row r="193" spans="1:12" x14ac:dyDescent="0.2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</row>
    <row r="194" spans="1:12" x14ac:dyDescent="0.2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</row>
    <row r="195" spans="1:12" x14ac:dyDescent="0.2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</row>
    <row r="196" spans="1:12" x14ac:dyDescent="0.2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</row>
    <row r="197" spans="1:12" x14ac:dyDescent="0.2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</row>
    <row r="198" spans="1:12" x14ac:dyDescent="0.2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</row>
    <row r="199" spans="1:12" x14ac:dyDescent="0.2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</row>
    <row r="200" spans="1:12" x14ac:dyDescent="0.2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</row>
    <row r="201" spans="1:12" x14ac:dyDescent="0.2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</row>
    <row r="202" spans="1:12" x14ac:dyDescent="0.2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</row>
    <row r="203" spans="1:12" x14ac:dyDescent="0.2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</row>
    <row r="204" spans="1:12" x14ac:dyDescent="0.2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</row>
    <row r="205" spans="1:12" x14ac:dyDescent="0.2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</row>
    <row r="206" spans="1:12" x14ac:dyDescent="0.2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</row>
    <row r="207" spans="1:12" x14ac:dyDescent="0.2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</row>
    <row r="208" spans="1:12" x14ac:dyDescent="0.2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</row>
    <row r="209" spans="1:12" x14ac:dyDescent="0.2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</row>
    <row r="210" spans="1:12" x14ac:dyDescent="0.2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</row>
    <row r="211" spans="1:12" x14ac:dyDescent="0.2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</row>
    <row r="212" spans="1:12" x14ac:dyDescent="0.2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</row>
    <row r="213" spans="1:12" x14ac:dyDescent="0.2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</row>
    <row r="214" spans="1:12" x14ac:dyDescent="0.2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</row>
    <row r="215" spans="1:12" x14ac:dyDescent="0.2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</row>
    <row r="216" spans="1:12" x14ac:dyDescent="0.2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</row>
    <row r="217" spans="1:12" x14ac:dyDescent="0.2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</row>
    <row r="218" spans="1:12" x14ac:dyDescent="0.2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</row>
    <row r="219" spans="1:12" x14ac:dyDescent="0.2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</row>
    <row r="220" spans="1:12" x14ac:dyDescent="0.2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</row>
    <row r="221" spans="1:12" x14ac:dyDescent="0.2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</row>
    <row r="222" spans="1:12" x14ac:dyDescent="0.2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</row>
    <row r="223" spans="1:12" x14ac:dyDescent="0.2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</row>
    <row r="224" spans="1:12" x14ac:dyDescent="0.2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</row>
    <row r="225" spans="1:12" x14ac:dyDescent="0.2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</row>
    <row r="226" spans="1:12" x14ac:dyDescent="0.2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</row>
    <row r="227" spans="1:12" x14ac:dyDescent="0.2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</row>
    <row r="228" spans="1:12" x14ac:dyDescent="0.2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</row>
    <row r="229" spans="1:12" x14ac:dyDescent="0.2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</row>
    <row r="230" spans="1:12" x14ac:dyDescent="0.2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</row>
    <row r="231" spans="1:12" x14ac:dyDescent="0.2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</row>
    <row r="232" spans="1:12" x14ac:dyDescent="0.2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</row>
    <row r="233" spans="1:12" x14ac:dyDescent="0.2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</row>
    <row r="234" spans="1:12" x14ac:dyDescent="0.2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</row>
    <row r="235" spans="1:12" x14ac:dyDescent="0.2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</row>
    <row r="236" spans="1:12" x14ac:dyDescent="0.2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</row>
    <row r="237" spans="1:12" x14ac:dyDescent="0.2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</row>
    <row r="238" spans="1:12" x14ac:dyDescent="0.2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</row>
    <row r="239" spans="1:12" x14ac:dyDescent="0.2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</row>
    <row r="240" spans="1:12" x14ac:dyDescent="0.2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</row>
    <row r="241" spans="1:12" x14ac:dyDescent="0.2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</row>
    <row r="242" spans="1:12" x14ac:dyDescent="0.2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</row>
    <row r="243" spans="1:12" x14ac:dyDescent="0.2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</row>
    <row r="244" spans="1:12" x14ac:dyDescent="0.2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</row>
    <row r="245" spans="1:12" x14ac:dyDescent="0.2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</row>
    <row r="246" spans="1:12" x14ac:dyDescent="0.2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</row>
    <row r="247" spans="1:12" x14ac:dyDescent="0.2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</row>
    <row r="248" spans="1:12" x14ac:dyDescent="0.2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</row>
    <row r="249" spans="1:12" x14ac:dyDescent="0.2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</row>
    <row r="250" spans="1:12" x14ac:dyDescent="0.2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</row>
    <row r="251" spans="1:12" x14ac:dyDescent="0.2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</row>
    <row r="252" spans="1:12" x14ac:dyDescent="0.2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</row>
    <row r="253" spans="1:12" x14ac:dyDescent="0.2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</row>
    <row r="254" spans="1:12" x14ac:dyDescent="0.2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</row>
    <row r="255" spans="1:12" x14ac:dyDescent="0.2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</row>
    <row r="256" spans="1:12" x14ac:dyDescent="0.2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</row>
    <row r="257" spans="1:12" x14ac:dyDescent="0.2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</row>
    <row r="258" spans="1:12" x14ac:dyDescent="0.2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</row>
    <row r="259" spans="1:12" x14ac:dyDescent="0.2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</row>
    <row r="260" spans="1:12" x14ac:dyDescent="0.2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</row>
    <row r="261" spans="1:12" x14ac:dyDescent="0.2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</row>
    <row r="262" spans="1:12" x14ac:dyDescent="0.2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</row>
    <row r="263" spans="1:12" x14ac:dyDescent="0.25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</row>
    <row r="264" spans="1:12" x14ac:dyDescent="0.25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</row>
    <row r="265" spans="1:12" x14ac:dyDescent="0.25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</row>
    <row r="266" spans="1:12" x14ac:dyDescent="0.2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</row>
    <row r="267" spans="1:12" x14ac:dyDescent="0.25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</row>
    <row r="268" spans="1:12" x14ac:dyDescent="0.25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</row>
    <row r="269" spans="1:12" x14ac:dyDescent="0.25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</row>
    <row r="270" spans="1:12" x14ac:dyDescent="0.25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</row>
    <row r="271" spans="1:12" x14ac:dyDescent="0.25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</row>
    <row r="272" spans="1:12" x14ac:dyDescent="0.25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</row>
    <row r="273" spans="1:12" x14ac:dyDescent="0.25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</row>
    <row r="274" spans="1:12" x14ac:dyDescent="0.25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</row>
    <row r="275" spans="1:12" x14ac:dyDescent="0.25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</row>
    <row r="276" spans="1:12" x14ac:dyDescent="0.25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</row>
    <row r="277" spans="1:12" x14ac:dyDescent="0.25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</row>
    <row r="278" spans="1:12" x14ac:dyDescent="0.25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</row>
    <row r="279" spans="1:12" x14ac:dyDescent="0.25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</row>
    <row r="280" spans="1:12" x14ac:dyDescent="0.25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</row>
    <row r="281" spans="1:12" x14ac:dyDescent="0.25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</row>
    <row r="282" spans="1:12" x14ac:dyDescent="0.25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</row>
    <row r="283" spans="1:12" x14ac:dyDescent="0.25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</row>
    <row r="284" spans="1:12" x14ac:dyDescent="0.25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</row>
    <row r="285" spans="1:12" x14ac:dyDescent="0.25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</row>
    <row r="286" spans="1:12" x14ac:dyDescent="0.25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</row>
    <row r="287" spans="1:12" x14ac:dyDescent="0.25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</row>
    <row r="288" spans="1:12" x14ac:dyDescent="0.25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</row>
    <row r="289" spans="1:12" x14ac:dyDescent="0.25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</row>
    <row r="290" spans="1:12" x14ac:dyDescent="0.25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</row>
    <row r="291" spans="1:12" x14ac:dyDescent="0.25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</row>
    <row r="292" spans="1:12" x14ac:dyDescent="0.25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</row>
    <row r="293" spans="1:12" x14ac:dyDescent="0.25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</row>
    <row r="294" spans="1:12" x14ac:dyDescent="0.25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</row>
    <row r="295" spans="1:12" x14ac:dyDescent="0.25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</row>
    <row r="296" spans="1:12" x14ac:dyDescent="0.25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</row>
    <row r="297" spans="1:12" x14ac:dyDescent="0.25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</row>
    <row r="298" spans="1:12" x14ac:dyDescent="0.25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</row>
    <row r="299" spans="1:12" x14ac:dyDescent="0.25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</row>
    <row r="300" spans="1:12" x14ac:dyDescent="0.25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</row>
    <row r="301" spans="1:12" x14ac:dyDescent="0.25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</row>
    <row r="302" spans="1:12" x14ac:dyDescent="0.25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</row>
    <row r="303" spans="1:12" x14ac:dyDescent="0.25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</row>
    <row r="304" spans="1:12" x14ac:dyDescent="0.25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</row>
    <row r="305" spans="1:12" x14ac:dyDescent="0.25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</row>
    <row r="306" spans="1:12" x14ac:dyDescent="0.25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</row>
    <row r="307" spans="1:12" x14ac:dyDescent="0.25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</row>
    <row r="308" spans="1:12" x14ac:dyDescent="0.25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</row>
    <row r="309" spans="1:12" x14ac:dyDescent="0.25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</row>
    <row r="310" spans="1:12" x14ac:dyDescent="0.25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</row>
    <row r="311" spans="1:12" x14ac:dyDescent="0.25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</row>
    <row r="312" spans="1:12" x14ac:dyDescent="0.25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</row>
    <row r="313" spans="1:12" x14ac:dyDescent="0.25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</row>
    <row r="314" spans="1:12" x14ac:dyDescent="0.25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</row>
    <row r="315" spans="1:12" x14ac:dyDescent="0.2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</row>
    <row r="316" spans="1:12" x14ac:dyDescent="0.25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</row>
    <row r="317" spans="1:12" x14ac:dyDescent="0.25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</row>
    <row r="318" spans="1:12" x14ac:dyDescent="0.25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</row>
    <row r="319" spans="1:12" x14ac:dyDescent="0.25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</row>
    <row r="320" spans="1:12" x14ac:dyDescent="0.25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</row>
    <row r="321" spans="1:12" x14ac:dyDescent="0.25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</row>
    <row r="322" spans="1:12" x14ac:dyDescent="0.25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</row>
    <row r="323" spans="1:12" x14ac:dyDescent="0.25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</row>
    <row r="324" spans="1:12" x14ac:dyDescent="0.25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</row>
    <row r="325" spans="1:12" x14ac:dyDescent="0.25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</row>
    <row r="326" spans="1:12" x14ac:dyDescent="0.25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</row>
    <row r="327" spans="1:12" x14ac:dyDescent="0.25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</row>
    <row r="328" spans="1:12" x14ac:dyDescent="0.25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</row>
    <row r="329" spans="1:12" x14ac:dyDescent="0.25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</row>
    <row r="330" spans="1:12" x14ac:dyDescent="0.25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</row>
    <row r="331" spans="1:12" x14ac:dyDescent="0.2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</row>
    <row r="332" spans="1:12" x14ac:dyDescent="0.25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</row>
    <row r="333" spans="1:12" x14ac:dyDescent="0.25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</row>
    <row r="334" spans="1:12" x14ac:dyDescent="0.25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</row>
    <row r="335" spans="1:12" x14ac:dyDescent="0.25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</row>
    <row r="336" spans="1:12" x14ac:dyDescent="0.25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</row>
    <row r="337" spans="1:12" x14ac:dyDescent="0.25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</row>
    <row r="338" spans="1:12" x14ac:dyDescent="0.25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</row>
    <row r="339" spans="1:12" x14ac:dyDescent="0.25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</row>
    <row r="340" spans="1:12" x14ac:dyDescent="0.25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</row>
    <row r="341" spans="1:12" x14ac:dyDescent="0.25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</row>
    <row r="342" spans="1:12" x14ac:dyDescent="0.25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</row>
    <row r="343" spans="1:12" x14ac:dyDescent="0.25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</row>
    <row r="344" spans="1:12" x14ac:dyDescent="0.25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</row>
    <row r="345" spans="1:12" x14ac:dyDescent="0.25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</row>
    <row r="346" spans="1:12" x14ac:dyDescent="0.25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</row>
    <row r="347" spans="1:12" x14ac:dyDescent="0.25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</row>
    <row r="348" spans="1:12" x14ac:dyDescent="0.25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</row>
    <row r="349" spans="1:12" x14ac:dyDescent="0.25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</row>
    <row r="350" spans="1:12" x14ac:dyDescent="0.25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</row>
    <row r="351" spans="1:12" x14ac:dyDescent="0.25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</row>
    <row r="352" spans="1:12" x14ac:dyDescent="0.25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</row>
    <row r="353" spans="1:12" x14ac:dyDescent="0.25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</row>
    <row r="354" spans="1:12" x14ac:dyDescent="0.25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</row>
    <row r="355" spans="1:12" x14ac:dyDescent="0.25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</row>
    <row r="356" spans="1:12" x14ac:dyDescent="0.25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</row>
    <row r="357" spans="1:12" x14ac:dyDescent="0.25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</row>
    <row r="358" spans="1:12" x14ac:dyDescent="0.25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</row>
    <row r="359" spans="1:12" x14ac:dyDescent="0.25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</row>
    <row r="360" spans="1:12" x14ac:dyDescent="0.25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</row>
    <row r="361" spans="1:12" x14ac:dyDescent="0.25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</row>
    <row r="362" spans="1:12" x14ac:dyDescent="0.25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</row>
    <row r="363" spans="1:12" x14ac:dyDescent="0.25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</row>
    <row r="364" spans="1:12" x14ac:dyDescent="0.25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</row>
    <row r="365" spans="1:12" x14ac:dyDescent="0.25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</row>
    <row r="366" spans="1:12" x14ac:dyDescent="0.25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</row>
    <row r="367" spans="1:12" x14ac:dyDescent="0.25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</row>
    <row r="368" spans="1:12" x14ac:dyDescent="0.25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</row>
    <row r="369" spans="1:12" x14ac:dyDescent="0.25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</row>
    <row r="370" spans="1:12" x14ac:dyDescent="0.25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</row>
    <row r="371" spans="1:12" x14ac:dyDescent="0.25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</row>
    <row r="372" spans="1:12" x14ac:dyDescent="0.25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</row>
    <row r="373" spans="1:12" x14ac:dyDescent="0.25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</row>
    <row r="374" spans="1:12" x14ac:dyDescent="0.25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</row>
    <row r="375" spans="1:12" x14ac:dyDescent="0.25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</row>
    <row r="376" spans="1:12" x14ac:dyDescent="0.25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</row>
    <row r="377" spans="1:12" x14ac:dyDescent="0.25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</row>
    <row r="378" spans="1:12" x14ac:dyDescent="0.25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</row>
    <row r="379" spans="1:12" x14ac:dyDescent="0.25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</row>
    <row r="380" spans="1:12" x14ac:dyDescent="0.25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</row>
    <row r="381" spans="1:12" x14ac:dyDescent="0.25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</row>
    <row r="382" spans="1:12" x14ac:dyDescent="0.25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</row>
    <row r="383" spans="1:12" x14ac:dyDescent="0.25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</row>
    <row r="384" spans="1:12" x14ac:dyDescent="0.25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</row>
    <row r="385" spans="1:12" x14ac:dyDescent="0.25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</row>
    <row r="386" spans="1:12" x14ac:dyDescent="0.25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</row>
    <row r="387" spans="1:12" x14ac:dyDescent="0.25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</row>
    <row r="388" spans="1:12" x14ac:dyDescent="0.25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</row>
    <row r="389" spans="1:12" x14ac:dyDescent="0.25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</row>
    <row r="390" spans="1:12" x14ac:dyDescent="0.25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</row>
    <row r="391" spans="1:12" x14ac:dyDescent="0.25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</row>
    <row r="392" spans="1:12" x14ac:dyDescent="0.25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</row>
    <row r="393" spans="1:12" x14ac:dyDescent="0.25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</row>
    <row r="394" spans="1:12" x14ac:dyDescent="0.25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</row>
    <row r="395" spans="1:12" x14ac:dyDescent="0.25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</row>
    <row r="396" spans="1:12" x14ac:dyDescent="0.25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</row>
    <row r="397" spans="1:12" x14ac:dyDescent="0.25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</row>
    <row r="398" spans="1:12" x14ac:dyDescent="0.25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</row>
    <row r="399" spans="1:12" x14ac:dyDescent="0.25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</row>
    <row r="400" spans="1:12" x14ac:dyDescent="0.25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</row>
  </sheetData>
  <mergeCells count="1">
    <mergeCell ref="A1:L2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Pracovný výkaz PA v MŠ</vt:lpstr>
      <vt:lpstr>Inštrukcie k PV</vt:lpstr>
      <vt:lpstr>'Pracovný výkaz PA v MŠ'!Oblasť_tlače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2022-08-08T06:23:52Z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