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2\ZŠ\"/>
    </mc:Choice>
  </mc:AlternateContent>
  <xr:revisionPtr revIDLastSave="0" documentId="8_{2EFE1A54-D4E5-47A8-B618-F17CAAC5C9C8}" xr6:coauthVersionLast="47" xr6:coauthVersionMax="47" xr10:uidLastSave="{00000000-0000-0000-0000-000000000000}"/>
  <bookViews>
    <workbookView xWindow="-120" yWindow="-120" windowWidth="29040" windowHeight="15840" tabRatio="868" activeTab="2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T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AH17" i="7"/>
  <c r="I6" i="6"/>
  <c r="Q6" i="6"/>
  <c r="Y6" i="6"/>
  <c r="AG5" i="6"/>
  <c r="AG6" i="6" s="1"/>
  <c r="J6" i="6"/>
  <c r="R6" i="6"/>
  <c r="AF5" i="6"/>
  <c r="AF6" i="6" s="1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<sst xmlns="http://schemas.openxmlformats.org/spreadsheetml/2006/main" count="238" uniqueCount="77">
  <si>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</si>
  <si>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</si>
  <si>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</si>
  <si>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</si>
  <si>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</si>
  <si>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</si>
  <si>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</si>
  <si>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</si>
  <si>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</si>
  <si>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</si>
  <si>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</si>
  <si>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</si>
  <si>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</si>
  <si>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</si>
  <si>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</si>
  <si>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</si>
  <si>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</si>
  <si>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</si>
  <si>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</si>
  <si>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</si>
  <si>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</si>
  <si>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</si>
  <si>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</si>
  <si>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</si>
  <si>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</si>
  <si>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</si>
  <si>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</si>
  <si>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</si>
  <si>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</si>
  <si>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</si>
  <si>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</si>
  <si>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</si>
  <si>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</si>
  <si>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</si>
  <si>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</si>
  <si>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</si>
  <si>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</si>
  <si>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</si>
  <si>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</si>
  <si>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</si>
  <si>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</si>
  <si>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</si>
  <si>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</si>
  <si>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</si>
  <si>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</si>
  <si>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</si>
  <si>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</si>
  <si>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</si>
  <si>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</si>
  <si>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</si>
  <si>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</si>
  <si>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</si>
  <si>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</si>
  <si>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</si>
  <si>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</si>
  <si>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</si>
  <si>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</si>
  <si>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</si>
  <si>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</si>
  <si>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</si>
  <si>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</si>
  <si>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</si>
  <si>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</si>
  <si>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</si>
  <si>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</si>
  <si>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</si>
  <si>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</si>
  <si>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</si>
  <si>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</si>
  <si>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</si>
  <si>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</si>
  <si>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</si>
  <si>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</si>
  <si>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</si>
  <si>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</si>
  <si>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S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</si>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</sst>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71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zoomScale="85" zoomScaleNormal="100" zoomScaleSheetLayoutView="100" workbookViewId="0">
      <selection activeCell="C22" sqref="C22:AG22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1:34" ht="15.75" thickBot="1" x14ac:dyDescent="0.3">
      <c r="A3" s="141" t="s">
        <v>53</v>
      </c>
      <c r="B3" s="142"/>
      <c r="C3" s="142"/>
      <c r="D3" s="142"/>
      <c r="E3" s="142"/>
      <c r="F3" s="142"/>
      <c r="G3" s="143"/>
      <c r="H3" s="147" t="s">
        <v>52</v>
      </c>
      <c r="I3" s="148"/>
      <c r="J3" s="149"/>
      <c r="K3" s="135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50" t="s">
        <v>51</v>
      </c>
      <c r="W3" s="152"/>
      <c r="X3" s="144" t="s">
        <v>2</v>
      </c>
      <c r="Y3" s="145"/>
      <c r="Z3" s="145"/>
      <c r="AA3" s="145"/>
      <c r="AB3" s="145"/>
      <c r="AC3" s="146"/>
      <c r="AD3" s="150" t="s">
        <v>50</v>
      </c>
      <c r="AE3" s="151"/>
      <c r="AF3" s="138">
        <v>2022</v>
      </c>
      <c r="AG3" s="139"/>
      <c r="AH3" s="140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132" t="s">
        <v>48</v>
      </c>
    </row>
    <row r="6" spans="1:34" ht="15.75" thickBot="1" x14ac:dyDescent="0.3">
      <c r="A6" s="122"/>
      <c r="B6" s="123"/>
      <c r="C6" s="31">
        <f t="shared" ref="C6:AD6" si="0">(DATE($AF$3,$AU$24,C5))</f>
        <v>44896</v>
      </c>
      <c r="D6" s="30">
        <f t="shared" si="0"/>
        <v>44897</v>
      </c>
      <c r="E6" s="30">
        <f t="shared" si="0"/>
        <v>44898</v>
      </c>
      <c r="F6" s="30">
        <f t="shared" si="0"/>
        <v>44899</v>
      </c>
      <c r="G6" s="30">
        <f t="shared" si="0"/>
        <v>44900</v>
      </c>
      <c r="H6" s="30">
        <f t="shared" si="0"/>
        <v>44901</v>
      </c>
      <c r="I6" s="30">
        <f t="shared" si="0"/>
        <v>44902</v>
      </c>
      <c r="J6" s="30">
        <f t="shared" si="0"/>
        <v>44903</v>
      </c>
      <c r="K6" s="30">
        <f t="shared" si="0"/>
        <v>44904</v>
      </c>
      <c r="L6" s="30">
        <f t="shared" si="0"/>
        <v>44905</v>
      </c>
      <c r="M6" s="30">
        <f t="shared" si="0"/>
        <v>44906</v>
      </c>
      <c r="N6" s="30">
        <f t="shared" si="0"/>
        <v>44907</v>
      </c>
      <c r="O6" s="30">
        <f t="shared" si="0"/>
        <v>44908</v>
      </c>
      <c r="P6" s="30">
        <f t="shared" si="0"/>
        <v>44909</v>
      </c>
      <c r="Q6" s="30">
        <f t="shared" si="0"/>
        <v>44910</v>
      </c>
      <c r="R6" s="30">
        <f t="shared" si="0"/>
        <v>44911</v>
      </c>
      <c r="S6" s="30">
        <f t="shared" si="0"/>
        <v>44912</v>
      </c>
      <c r="T6" s="30">
        <f t="shared" si="0"/>
        <v>44913</v>
      </c>
      <c r="U6" s="30">
        <f t="shared" si="0"/>
        <v>44914</v>
      </c>
      <c r="V6" s="30">
        <f t="shared" si="0"/>
        <v>44915</v>
      </c>
      <c r="W6" s="30">
        <f t="shared" si="0"/>
        <v>44916</v>
      </c>
      <c r="X6" s="30">
        <f t="shared" si="0"/>
        <v>44917</v>
      </c>
      <c r="Y6" s="30">
        <f t="shared" si="0"/>
        <v>44918</v>
      </c>
      <c r="Z6" s="30">
        <f t="shared" si="0"/>
        <v>44919</v>
      </c>
      <c r="AA6" s="30">
        <f t="shared" si="0"/>
        <v>44920</v>
      </c>
      <c r="AB6" s="30">
        <f t="shared" si="0"/>
        <v>44921</v>
      </c>
      <c r="AC6" s="30">
        <f t="shared" si="0"/>
        <v>44922</v>
      </c>
      <c r="AD6" s="30">
        <f t="shared" si="0"/>
        <v>44923</v>
      </c>
      <c r="AE6" s="30">
        <f>IF(ISERROR(DATE($AF$3,$AU$24,AE5)),"",(DATE($AF$3,$AU$24,AE5)))</f>
        <v>44924</v>
      </c>
      <c r="AF6" s="30">
        <f>IF(ISERROR(DATE($AF$3,$AU$24,AF5)),"",(DATE($AF$3,$AU$24,AF5)))</f>
        <v>44925</v>
      </c>
      <c r="AG6" s="77">
        <f>IF(ISERROR(DATE($AF$3,$AU$24,AG5)),"",(DATE($AF$3,$AU$24,AG5)))</f>
        <v>44926</v>
      </c>
      <c r="AH6" s="133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8" t="s">
        <v>61</v>
      </c>
      <c r="B8" s="129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>
        <v>7.5</v>
      </c>
      <c r="D10" s="40">
        <v>7.5</v>
      </c>
      <c r="E10" s="40"/>
      <c r="F10" s="40"/>
      <c r="G10" s="40">
        <v>7.5</v>
      </c>
      <c r="H10" s="40">
        <v>4</v>
      </c>
      <c r="I10" s="40">
        <v>7.5</v>
      </c>
      <c r="J10" s="40">
        <v>7.5</v>
      </c>
      <c r="K10" s="40">
        <v>7.5</v>
      </c>
      <c r="L10" s="40"/>
      <c r="M10" s="40"/>
      <c r="N10" s="40"/>
      <c r="O10" s="40">
        <v>7.5</v>
      </c>
      <c r="P10" s="40">
        <v>7.5</v>
      </c>
      <c r="Q10" s="40">
        <v>7.5</v>
      </c>
      <c r="R10" s="40">
        <v>7.5</v>
      </c>
      <c r="S10" s="40"/>
      <c r="T10" s="40"/>
      <c r="U10" s="40">
        <v>7.5</v>
      </c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/>
      <c r="AD10" s="40"/>
      <c r="AE10" s="40">
        <v>7.5</v>
      </c>
      <c r="AF10" s="40">
        <v>7.5</v>
      </c>
      <c r="AG10" s="40"/>
      <c r="AH10" s="86">
        <f t="shared" ref="AH10:AH16" si="1">SUM(C10:AG10)</f>
        <v>124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30" t="s">
        <v>62</v>
      </c>
      <c r="B12" s="131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25">
      <c r="A14" s="126" t="s">
        <v>63</v>
      </c>
      <c r="B14" s="127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95" t="s">
        <v>69</v>
      </c>
      <c r="C16" s="73"/>
      <c r="D16" s="48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/>
      <c r="T16" s="48"/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3</v>
      </c>
    </row>
    <row r="17" spans="1:53" ht="15.75" thickBot="1" x14ac:dyDescent="0.3">
      <c r="B17" s="27" t="s">
        <v>45</v>
      </c>
      <c r="C17" s="49">
        <f t="shared" ref="C17:AH17" si="2">SUM(C10:C16)</f>
        <v>7.5</v>
      </c>
      <c r="D17" s="49">
        <f t="shared" si="2"/>
        <v>7.5</v>
      </c>
      <c r="E17" s="49">
        <f t="shared" si="2"/>
        <v>0</v>
      </c>
      <c r="F17" s="49">
        <f t="shared" si="2"/>
        <v>0</v>
      </c>
      <c r="G17" s="49">
        <f t="shared" si="2"/>
        <v>7.5</v>
      </c>
      <c r="H17" s="49">
        <f t="shared" si="2"/>
        <v>4</v>
      </c>
      <c r="I17" s="49">
        <f t="shared" si="2"/>
        <v>8.5</v>
      </c>
      <c r="J17" s="49">
        <f t="shared" si="2"/>
        <v>7.5</v>
      </c>
      <c r="K17" s="49">
        <f t="shared" si="2"/>
        <v>7.5</v>
      </c>
      <c r="L17" s="49">
        <f t="shared" si="2"/>
        <v>0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8.5</v>
      </c>
      <c r="Q17" s="49">
        <f t="shared" si="2"/>
        <v>7.5</v>
      </c>
      <c r="R17" s="49">
        <f t="shared" si="2"/>
        <v>7.5</v>
      </c>
      <c r="S17" s="49">
        <f t="shared" si="2"/>
        <v>0</v>
      </c>
      <c r="T17" s="49">
        <f t="shared" si="2"/>
        <v>0</v>
      </c>
      <c r="U17" s="49">
        <f t="shared" si="2"/>
        <v>7.5</v>
      </c>
      <c r="V17" s="49">
        <f t="shared" si="2"/>
        <v>7.5</v>
      </c>
      <c r="W17" s="49">
        <f t="shared" si="2"/>
        <v>8.5</v>
      </c>
      <c r="X17" s="49">
        <f t="shared" si="2"/>
        <v>7.5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49">
        <f t="shared" si="2"/>
        <v>7.5</v>
      </c>
      <c r="AF17" s="49">
        <f t="shared" si="2"/>
        <v>7.5</v>
      </c>
      <c r="AG17" s="50">
        <f t="shared" si="2"/>
        <v>0</v>
      </c>
      <c r="AH17" s="50">
        <f t="shared" si="2"/>
        <v>127</v>
      </c>
    </row>
    <row r="18" spans="1:53" x14ac:dyDescent="0.25">
      <c r="A18" s="124" t="s">
        <v>44</v>
      </c>
      <c r="B18" s="124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41"/>
    </row>
    <row r="19" spans="1:53" x14ac:dyDescent="0.25">
      <c r="A19" s="125" t="s">
        <v>43</v>
      </c>
      <c r="B19" s="125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42"/>
    </row>
    <row r="20" spans="1:53" x14ac:dyDescent="0.25">
      <c r="A20" s="121" t="s">
        <v>42</v>
      </c>
      <c r="B20" s="121"/>
      <c r="C20" s="51">
        <f>C19-C18</f>
        <v>0.33333333333333337</v>
      </c>
      <c r="D20" s="51">
        <f t="shared" ref="D20:AG20" si="3">D19-D18</f>
        <v>0.33333333333333337</v>
      </c>
      <c r="E20" s="51">
        <f>E19-E18</f>
        <v>0</v>
      </c>
      <c r="F20" s="51">
        <f>F19-F18</f>
        <v>0</v>
      </c>
      <c r="G20" s="51">
        <f t="shared" si="3"/>
        <v>0.33333333333333337</v>
      </c>
      <c r="H20" s="51">
        <f t="shared" si="3"/>
        <v>0.33333333333333337</v>
      </c>
      <c r="I20" s="51">
        <f t="shared" si="3"/>
        <v>0.41666666666666663</v>
      </c>
      <c r="J20" s="51">
        <f t="shared" si="3"/>
        <v>0.33333333333333337</v>
      </c>
      <c r="K20" s="51">
        <f t="shared" si="3"/>
        <v>0.33333333333333337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0.41666666666666663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0.41666666666666663</v>
      </c>
      <c r="X20" s="51">
        <f t="shared" si="3"/>
        <v>0.33333333333333337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</v>
      </c>
      <c r="AD20" s="51">
        <f t="shared" si="3"/>
        <v>0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</v>
      </c>
      <c r="AH20" s="43"/>
    </row>
    <row r="21" spans="1:53" x14ac:dyDescent="0.25">
      <c r="A21" s="120" t="s">
        <v>54</v>
      </c>
      <c r="B21" s="121"/>
      <c r="C21" s="55">
        <f>(C20-INT(C20))*24</f>
        <v>8</v>
      </c>
      <c r="D21" s="55">
        <f>(D20-INT(D20))*24</f>
        <v>8</v>
      </c>
      <c r="E21" s="55">
        <f t="shared" ref="E21:AF21" si="4">(E20-INT(E20))*24</f>
        <v>0</v>
      </c>
      <c r="F21" s="55">
        <f t="shared" si="4"/>
        <v>0</v>
      </c>
      <c r="G21" s="55">
        <f>(G20-INT(G20))*24</f>
        <v>8</v>
      </c>
      <c r="H21" s="55">
        <f t="shared" si="4"/>
        <v>8</v>
      </c>
      <c r="I21" s="55">
        <f t="shared" si="4"/>
        <v>10</v>
      </c>
      <c r="J21" s="55">
        <f t="shared" si="4"/>
        <v>8</v>
      </c>
      <c r="K21" s="55">
        <f t="shared" si="4"/>
        <v>8</v>
      </c>
      <c r="L21" s="55">
        <f t="shared" si="4"/>
        <v>0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10</v>
      </c>
      <c r="Q21" s="55">
        <f t="shared" si="4"/>
        <v>8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8</v>
      </c>
      <c r="V21" s="55">
        <f t="shared" si="4"/>
        <v>8</v>
      </c>
      <c r="W21" s="55">
        <f t="shared" si="4"/>
        <v>10</v>
      </c>
      <c r="X21" s="55">
        <f t="shared" si="4"/>
        <v>8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0</v>
      </c>
      <c r="AD21" s="55">
        <f t="shared" si="4"/>
        <v>0</v>
      </c>
      <c r="AE21" s="55">
        <f t="shared" si="4"/>
        <v>8</v>
      </c>
      <c r="AF21" s="55">
        <f t="shared" si="4"/>
        <v>8</v>
      </c>
      <c r="AG21" s="51">
        <f t="shared" ref="AG21" si="5">(AG20-INT(AG20))*24</f>
        <v>0</v>
      </c>
      <c r="AH21" s="43"/>
    </row>
    <row r="22" spans="1:53" x14ac:dyDescent="0.25">
      <c r="A22" s="70" t="s">
        <v>41</v>
      </c>
      <c r="B22" s="70"/>
      <c r="C22" s="54"/>
      <c r="D22" s="52"/>
      <c r="E22" s="170"/>
      <c r="F22" s="170"/>
      <c r="G22" s="91"/>
      <c r="H22" s="170" t="s">
        <v>76</v>
      </c>
      <c r="I22" s="170"/>
      <c r="J22" s="170"/>
      <c r="K22" s="54"/>
      <c r="L22" s="170"/>
      <c r="M22" s="54"/>
      <c r="N22" s="54" t="s">
        <v>68</v>
      </c>
      <c r="O22" s="170"/>
      <c r="P22" s="54"/>
      <c r="Q22" s="170"/>
      <c r="R22" s="170"/>
      <c r="S22" s="54"/>
      <c r="T22" s="170"/>
      <c r="U22" s="54"/>
      <c r="V22" s="91"/>
      <c r="W22" s="52"/>
      <c r="X22" s="170"/>
      <c r="Y22" s="54" t="s">
        <v>67</v>
      </c>
      <c r="Z22" s="170" t="s">
        <v>75</v>
      </c>
      <c r="AA22" s="54" t="s">
        <v>75</v>
      </c>
      <c r="AB22" s="54" t="s">
        <v>75</v>
      </c>
      <c r="AC22" s="170" t="s">
        <v>67</v>
      </c>
      <c r="AD22" s="170" t="s">
        <v>67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1" t="s">
        <v>40</v>
      </c>
      <c r="B24" s="102"/>
      <c r="K24" s="105" t="s">
        <v>55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  <c r="AS24" s="1">
        <v>2016</v>
      </c>
      <c r="AU24" s="1">
        <f>MONTH(DATEVALUE(X3&amp;" 1"))</f>
        <v>12</v>
      </c>
      <c r="AV24" s="98" t="s">
        <v>39</v>
      </c>
      <c r="AW24" s="99"/>
      <c r="AX24" s="99"/>
      <c r="AY24" s="99"/>
      <c r="AZ24" s="100"/>
      <c r="BA24" s="7">
        <f>DATE($AF$3,1,1)</f>
        <v>44562</v>
      </c>
    </row>
    <row r="25" spans="1:53" ht="15.75" thickBot="1" x14ac:dyDescent="0.3">
      <c r="A25" s="103"/>
      <c r="B25" s="104"/>
      <c r="K25" s="108" t="s">
        <v>70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S25" s="1">
        <v>2017</v>
      </c>
      <c r="AV25" s="98" t="s">
        <v>38</v>
      </c>
      <c r="AW25" s="99"/>
      <c r="AX25" s="99"/>
      <c r="AY25" s="99"/>
      <c r="AZ25" s="100"/>
      <c r="BA25" s="7">
        <f>DATE($AF$3,1,6)</f>
        <v>44567</v>
      </c>
    </row>
    <row r="26" spans="1:53" ht="21" customHeight="1" x14ac:dyDescent="0.25">
      <c r="A26" s="25" t="s">
        <v>37</v>
      </c>
      <c r="B26" s="24">
        <v>124</v>
      </c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7.5</v>
      </c>
      <c r="K27" s="111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22.5</v>
      </c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11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11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3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14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6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2">
        <v>0</v>
      </c>
      <c r="K32" s="114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6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3">
        <v>0</v>
      </c>
      <c r="K33" s="114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6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14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6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44928</v>
      </c>
      <c r="K35" s="114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6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7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9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96" t="s">
        <v>9</v>
      </c>
      <c r="C38" s="96"/>
      <c r="D38" s="96"/>
      <c r="E38" s="9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17:AG17">
    <cfRule type="cellIs" dxfId="53" priority="52" operator="greaterThan">
      <formula>12</formula>
    </cfRule>
  </conditionalFormatting>
  <conditionalFormatting sqref="C23:AG23 AH20:AH21">
    <cfRule type="cellIs" dxfId="52" priority="51" operator="greaterThan">
      <formula>12</formula>
    </cfRule>
  </conditionalFormatting>
  <conditionalFormatting sqref="C5:AG6">
    <cfRule type="expression" dxfId="51" priority="89">
      <formula>OR(WEEKDAY(C$6,2)=6,WEEKDAY(C$6,2)=7)</formula>
    </cfRule>
    <cfRule type="expression" dxfId="50" priority="90">
      <formula>VLOOKUP(C$6,$BA$24:$BA$38,1,0)</formula>
    </cfRule>
  </conditionalFormatting>
  <conditionalFormatting sqref="C10:AG16">
    <cfRule type="expression" dxfId="16" priority="6">
      <formula>OR(WEEKDAY(C$6,2)=6,WEEKDAY(C$6,2)=7)</formula>
    </cfRule>
    <cfRule type="expression" dxfId="15" priority="7">
      <formula>VLOOKUP(C$6,$BA$24:$BA$38,1,0)</formula>
    </cfRule>
  </conditionalFormatting>
  <conditionalFormatting sqref="C18:AG19">
    <cfRule type="cellIs" dxfId="12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525AC0F0-599C-45FA-A3ED-6963CD9182CA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zoomScale="85" zoomScaleNormal="100" zoomScaleSheetLayoutView="100" workbookViewId="0">
      <selection activeCell="C22" sqref="C22:AG22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1:34" ht="15.75" thickBot="1" x14ac:dyDescent="0.3">
      <c r="A3" s="141" t="s">
        <v>53</v>
      </c>
      <c r="B3" s="142"/>
      <c r="C3" s="142"/>
      <c r="D3" s="142"/>
      <c r="E3" s="142"/>
      <c r="F3" s="142"/>
      <c r="G3" s="143"/>
      <c r="H3" s="147" t="s">
        <v>52</v>
      </c>
      <c r="I3" s="148"/>
      <c r="J3" s="149"/>
      <c r="K3" s="135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50" t="s">
        <v>51</v>
      </c>
      <c r="W3" s="152"/>
      <c r="X3" s="144" t="s">
        <v>2</v>
      </c>
      <c r="Y3" s="145"/>
      <c r="Z3" s="145"/>
      <c r="AA3" s="145"/>
      <c r="AB3" s="145"/>
      <c r="AC3" s="146"/>
      <c r="AD3" s="150" t="s">
        <v>50</v>
      </c>
      <c r="AE3" s="151"/>
      <c r="AF3" s="138">
        <v>2022</v>
      </c>
      <c r="AG3" s="139"/>
      <c r="AH3" s="140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132" t="s">
        <v>48</v>
      </c>
    </row>
    <row r="6" spans="1:34" ht="15.75" thickBot="1" x14ac:dyDescent="0.3">
      <c r="A6" s="122"/>
      <c r="B6" s="123"/>
      <c r="C6" s="31">
        <f t="shared" ref="C6:AD6" si="0">(DATE($AF$3,$AU$24,C5))</f>
        <v>44896</v>
      </c>
      <c r="D6" s="30">
        <f t="shared" si="0"/>
        <v>44897</v>
      </c>
      <c r="E6" s="30">
        <f t="shared" si="0"/>
        <v>44898</v>
      </c>
      <c r="F6" s="30">
        <f t="shared" si="0"/>
        <v>44899</v>
      </c>
      <c r="G6" s="30">
        <f t="shared" si="0"/>
        <v>44900</v>
      </c>
      <c r="H6" s="30">
        <f t="shared" si="0"/>
        <v>44901</v>
      </c>
      <c r="I6" s="30">
        <f t="shared" si="0"/>
        <v>44902</v>
      </c>
      <c r="J6" s="30">
        <f t="shared" si="0"/>
        <v>44903</v>
      </c>
      <c r="K6" s="30">
        <f t="shared" si="0"/>
        <v>44904</v>
      </c>
      <c r="L6" s="30">
        <f t="shared" si="0"/>
        <v>44905</v>
      </c>
      <c r="M6" s="30">
        <f t="shared" si="0"/>
        <v>44906</v>
      </c>
      <c r="N6" s="30">
        <f t="shared" si="0"/>
        <v>44907</v>
      </c>
      <c r="O6" s="30">
        <f t="shared" si="0"/>
        <v>44908</v>
      </c>
      <c r="P6" s="30">
        <f t="shared" si="0"/>
        <v>44909</v>
      </c>
      <c r="Q6" s="30">
        <f t="shared" si="0"/>
        <v>44910</v>
      </c>
      <c r="R6" s="30">
        <f t="shared" si="0"/>
        <v>44911</v>
      </c>
      <c r="S6" s="30">
        <f t="shared" si="0"/>
        <v>44912</v>
      </c>
      <c r="T6" s="30">
        <f t="shared" si="0"/>
        <v>44913</v>
      </c>
      <c r="U6" s="30">
        <f t="shared" si="0"/>
        <v>44914</v>
      </c>
      <c r="V6" s="30">
        <f t="shared" si="0"/>
        <v>44915</v>
      </c>
      <c r="W6" s="30">
        <f t="shared" si="0"/>
        <v>44916</v>
      </c>
      <c r="X6" s="30">
        <f t="shared" si="0"/>
        <v>44917</v>
      </c>
      <c r="Y6" s="30">
        <f t="shared" si="0"/>
        <v>44918</v>
      </c>
      <c r="Z6" s="30">
        <f t="shared" si="0"/>
        <v>44919</v>
      </c>
      <c r="AA6" s="30">
        <f t="shared" si="0"/>
        <v>44920</v>
      </c>
      <c r="AB6" s="30">
        <f t="shared" si="0"/>
        <v>44921</v>
      </c>
      <c r="AC6" s="30">
        <f t="shared" si="0"/>
        <v>44922</v>
      </c>
      <c r="AD6" s="30">
        <f t="shared" si="0"/>
        <v>44923</v>
      </c>
      <c r="AE6" s="30">
        <f>IF(ISERROR(DATE($AF$3,$AU$24,AE5)),"",(DATE($AF$3,$AU$24,AE5)))</f>
        <v>44924</v>
      </c>
      <c r="AF6" s="30">
        <f>IF(ISERROR(DATE($AF$3,$AU$24,AF5)),"",(DATE($AF$3,$AU$24,AF5)))</f>
        <v>44925</v>
      </c>
      <c r="AG6" s="77">
        <f>IF(ISERROR(DATE($AF$3,$AU$24,AG5)),"",(DATE($AF$3,$AU$24,AG5)))</f>
        <v>44926</v>
      </c>
      <c r="AH6" s="133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8" t="s">
        <v>61</v>
      </c>
      <c r="B8" s="129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>
        <v>7.5</v>
      </c>
      <c r="D10" s="40">
        <v>7.5</v>
      </c>
      <c r="E10" s="40"/>
      <c r="F10" s="40"/>
      <c r="G10" s="40">
        <v>7.5</v>
      </c>
      <c r="H10" s="40">
        <v>4</v>
      </c>
      <c r="I10" s="40">
        <v>7.5</v>
      </c>
      <c r="J10" s="40">
        <v>7.5</v>
      </c>
      <c r="K10" s="40">
        <v>7.5</v>
      </c>
      <c r="L10" s="40"/>
      <c r="M10" s="40"/>
      <c r="N10" s="40"/>
      <c r="O10" s="40">
        <v>7.5</v>
      </c>
      <c r="P10" s="40">
        <v>7.5</v>
      </c>
      <c r="Q10" s="40">
        <v>7.5</v>
      </c>
      <c r="R10" s="40">
        <v>7.5</v>
      </c>
      <c r="S10" s="40"/>
      <c r="T10" s="40"/>
      <c r="U10" s="40">
        <v>7.5</v>
      </c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/>
      <c r="AD10" s="40"/>
      <c r="AE10" s="40">
        <v>7.5</v>
      </c>
      <c r="AF10" s="40">
        <v>7.5</v>
      </c>
      <c r="AG10" s="40"/>
      <c r="AH10" s="86">
        <f t="shared" ref="AH10:AH16" si="1">SUM(C10:AG10)</f>
        <v>124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30" t="s">
        <v>62</v>
      </c>
      <c r="B12" s="131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25">
      <c r="A14" s="126" t="s">
        <v>63</v>
      </c>
      <c r="B14" s="127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95" t="s">
        <v>69</v>
      </c>
      <c r="C16" s="73"/>
      <c r="D16" s="48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/>
      <c r="T16" s="48"/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3</v>
      </c>
    </row>
    <row r="17" spans="1:53" ht="15.75" thickBot="1" x14ac:dyDescent="0.3">
      <c r="B17" s="27" t="s">
        <v>45</v>
      </c>
      <c r="C17" s="49">
        <f t="shared" ref="C17:AH17" si="2">SUM(C10:C16)</f>
        <v>7.5</v>
      </c>
      <c r="D17" s="49">
        <f t="shared" si="2"/>
        <v>7.5</v>
      </c>
      <c r="E17" s="49">
        <f t="shared" si="2"/>
        <v>0</v>
      </c>
      <c r="F17" s="49">
        <f t="shared" si="2"/>
        <v>0</v>
      </c>
      <c r="G17" s="49">
        <f t="shared" si="2"/>
        <v>7.5</v>
      </c>
      <c r="H17" s="49">
        <f t="shared" si="2"/>
        <v>4</v>
      </c>
      <c r="I17" s="49">
        <f t="shared" si="2"/>
        <v>8.5</v>
      </c>
      <c r="J17" s="49">
        <f t="shared" si="2"/>
        <v>7.5</v>
      </c>
      <c r="K17" s="49">
        <f t="shared" si="2"/>
        <v>7.5</v>
      </c>
      <c r="L17" s="49">
        <f t="shared" si="2"/>
        <v>0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8.5</v>
      </c>
      <c r="Q17" s="49">
        <f t="shared" si="2"/>
        <v>7.5</v>
      </c>
      <c r="R17" s="49">
        <f t="shared" si="2"/>
        <v>7.5</v>
      </c>
      <c r="S17" s="49">
        <f t="shared" si="2"/>
        <v>0</v>
      </c>
      <c r="T17" s="49">
        <f t="shared" si="2"/>
        <v>0</v>
      </c>
      <c r="U17" s="49">
        <f t="shared" si="2"/>
        <v>7.5</v>
      </c>
      <c r="V17" s="49">
        <f t="shared" si="2"/>
        <v>7.5</v>
      </c>
      <c r="W17" s="49">
        <f t="shared" si="2"/>
        <v>8.5</v>
      </c>
      <c r="X17" s="49">
        <f t="shared" si="2"/>
        <v>7.5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49">
        <f t="shared" si="2"/>
        <v>7.5</v>
      </c>
      <c r="AF17" s="49">
        <f t="shared" si="2"/>
        <v>7.5</v>
      </c>
      <c r="AG17" s="50">
        <f t="shared" si="2"/>
        <v>0</v>
      </c>
      <c r="AH17" s="50">
        <f t="shared" si="2"/>
        <v>127</v>
      </c>
    </row>
    <row r="18" spans="1:53" x14ac:dyDescent="0.25">
      <c r="A18" s="124" t="s">
        <v>44</v>
      </c>
      <c r="B18" s="124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41"/>
    </row>
    <row r="19" spans="1:53" x14ac:dyDescent="0.25">
      <c r="A19" s="125" t="s">
        <v>43</v>
      </c>
      <c r="B19" s="125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42"/>
    </row>
    <row r="20" spans="1:53" x14ac:dyDescent="0.25">
      <c r="A20" s="121" t="s">
        <v>42</v>
      </c>
      <c r="B20" s="121"/>
      <c r="C20" s="51">
        <f>C19-C18</f>
        <v>0.33333333333333337</v>
      </c>
      <c r="D20" s="51">
        <f t="shared" ref="D20:AG20" si="3">D19-D18</f>
        <v>0.33333333333333337</v>
      </c>
      <c r="E20" s="51">
        <f>E19-E18</f>
        <v>0</v>
      </c>
      <c r="F20" s="51">
        <f>F19-F18</f>
        <v>0</v>
      </c>
      <c r="G20" s="51">
        <f t="shared" si="3"/>
        <v>0.33333333333333337</v>
      </c>
      <c r="H20" s="51">
        <f t="shared" si="3"/>
        <v>0.33333333333333337</v>
      </c>
      <c r="I20" s="51">
        <f t="shared" si="3"/>
        <v>0.41666666666666663</v>
      </c>
      <c r="J20" s="51">
        <f t="shared" si="3"/>
        <v>0.33333333333333337</v>
      </c>
      <c r="K20" s="51">
        <f t="shared" si="3"/>
        <v>0.33333333333333337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0.41666666666666663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0.41666666666666663</v>
      </c>
      <c r="X20" s="51">
        <f t="shared" si="3"/>
        <v>0.33333333333333337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</v>
      </c>
      <c r="AD20" s="51">
        <f t="shared" si="3"/>
        <v>0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</v>
      </c>
      <c r="AH20" s="43"/>
    </row>
    <row r="21" spans="1:53" x14ac:dyDescent="0.25">
      <c r="A21" s="120" t="s">
        <v>54</v>
      </c>
      <c r="B21" s="121"/>
      <c r="C21" s="55">
        <f>(C20-INT(C20))*24</f>
        <v>8</v>
      </c>
      <c r="D21" s="55">
        <f>(D20-INT(D20))*24</f>
        <v>8</v>
      </c>
      <c r="E21" s="55">
        <f t="shared" ref="E21:AG21" si="4">(E20-INT(E20))*24</f>
        <v>0</v>
      </c>
      <c r="F21" s="55">
        <f t="shared" si="4"/>
        <v>0</v>
      </c>
      <c r="G21" s="55">
        <f>(G20-INT(G20))*24</f>
        <v>8</v>
      </c>
      <c r="H21" s="55">
        <f t="shared" si="4"/>
        <v>8</v>
      </c>
      <c r="I21" s="55">
        <f t="shared" si="4"/>
        <v>10</v>
      </c>
      <c r="J21" s="55">
        <f t="shared" si="4"/>
        <v>8</v>
      </c>
      <c r="K21" s="55">
        <f t="shared" si="4"/>
        <v>8</v>
      </c>
      <c r="L21" s="55">
        <f t="shared" si="4"/>
        <v>0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10</v>
      </c>
      <c r="Q21" s="55">
        <f t="shared" si="4"/>
        <v>8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8</v>
      </c>
      <c r="V21" s="55">
        <f t="shared" si="4"/>
        <v>8</v>
      </c>
      <c r="W21" s="55">
        <f t="shared" si="4"/>
        <v>10</v>
      </c>
      <c r="X21" s="55">
        <f t="shared" si="4"/>
        <v>8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0</v>
      </c>
      <c r="AD21" s="55">
        <f t="shared" si="4"/>
        <v>0</v>
      </c>
      <c r="AE21" s="55">
        <f t="shared" si="4"/>
        <v>8</v>
      </c>
      <c r="AF21" s="55">
        <f t="shared" si="4"/>
        <v>8</v>
      </c>
      <c r="AG21" s="51">
        <f t="shared" si="4"/>
        <v>0</v>
      </c>
      <c r="AH21" s="43"/>
    </row>
    <row r="22" spans="1:53" x14ac:dyDescent="0.25">
      <c r="A22" s="70" t="s">
        <v>41</v>
      </c>
      <c r="B22" s="70"/>
      <c r="C22" s="54"/>
      <c r="D22" s="52"/>
      <c r="E22" s="170"/>
      <c r="F22" s="170"/>
      <c r="G22" s="91"/>
      <c r="H22" s="170" t="s">
        <v>76</v>
      </c>
      <c r="I22" s="170"/>
      <c r="J22" s="170"/>
      <c r="K22" s="54"/>
      <c r="L22" s="170"/>
      <c r="M22" s="54"/>
      <c r="N22" s="54" t="s">
        <v>68</v>
      </c>
      <c r="O22" s="170"/>
      <c r="P22" s="54"/>
      <c r="Q22" s="170"/>
      <c r="R22" s="170"/>
      <c r="S22" s="54"/>
      <c r="T22" s="170"/>
      <c r="U22" s="54"/>
      <c r="V22" s="91"/>
      <c r="W22" s="52"/>
      <c r="X22" s="170"/>
      <c r="Y22" s="54" t="s">
        <v>67</v>
      </c>
      <c r="Z22" s="170" t="s">
        <v>75</v>
      </c>
      <c r="AA22" s="54" t="s">
        <v>75</v>
      </c>
      <c r="AB22" s="54" t="s">
        <v>75</v>
      </c>
      <c r="AC22" s="170" t="s">
        <v>67</v>
      </c>
      <c r="AD22" s="170" t="s">
        <v>67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1" t="s">
        <v>40</v>
      </c>
      <c r="B24" s="102"/>
      <c r="K24" s="105" t="s">
        <v>55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  <c r="AS24" s="1">
        <v>2016</v>
      </c>
      <c r="AU24" s="1">
        <f>MONTH(DATEVALUE(X3&amp;" 1"))</f>
        <v>12</v>
      </c>
      <c r="AV24" s="98" t="s">
        <v>39</v>
      </c>
      <c r="AW24" s="99"/>
      <c r="AX24" s="99"/>
      <c r="AY24" s="99"/>
      <c r="AZ24" s="100"/>
      <c r="BA24" s="7">
        <f>DATE($AF$3,1,1)</f>
        <v>44562</v>
      </c>
    </row>
    <row r="25" spans="1:53" ht="15.75" thickBot="1" x14ac:dyDescent="0.3">
      <c r="A25" s="103"/>
      <c r="B25" s="104"/>
      <c r="K25" s="108" t="s">
        <v>72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S25" s="1">
        <v>2017</v>
      </c>
      <c r="AV25" s="98" t="s">
        <v>38</v>
      </c>
      <c r="AW25" s="99"/>
      <c r="AX25" s="99"/>
      <c r="AY25" s="99"/>
      <c r="AZ25" s="100"/>
      <c r="BA25" s="7">
        <f>DATE($AF$3,1,6)</f>
        <v>44567</v>
      </c>
    </row>
    <row r="26" spans="1:53" ht="21" customHeight="1" x14ac:dyDescent="0.25">
      <c r="A26" s="25" t="s">
        <v>37</v>
      </c>
      <c r="B26" s="24">
        <v>124</v>
      </c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7.5</v>
      </c>
      <c r="K27" s="111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22.5</v>
      </c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11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11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3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14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6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2">
        <v>0</v>
      </c>
      <c r="K32" s="114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6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3">
        <v>0</v>
      </c>
      <c r="K33" s="114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6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14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6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44928</v>
      </c>
      <c r="K35" s="114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6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7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9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96" t="s">
        <v>9</v>
      </c>
      <c r="C38" s="96"/>
      <c r="D38" s="96"/>
      <c r="E38" s="9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42" priority="48" operator="greaterThan">
      <formula>12</formula>
    </cfRule>
  </conditionalFormatting>
  <conditionalFormatting sqref="C23:AG23 AH20:AH21">
    <cfRule type="cellIs" dxfId="41" priority="47" operator="greaterThan">
      <formula>12</formula>
    </cfRule>
  </conditionalFormatting>
  <conditionalFormatting sqref="C5:AG6">
    <cfRule type="expression" dxfId="40" priority="49">
      <formula>OR(WEEKDAY(C$6,2)=6,WEEKDAY(C$6,2)=7)</formula>
    </cfRule>
    <cfRule type="expression" dxfId="39" priority="50">
      <formula>VLOOKUP(C$6,$BA$24:$BA$38,1,0)</formula>
    </cfRule>
  </conditionalFormatting>
  <conditionalFormatting sqref="C10:AG16">
    <cfRule type="expression" dxfId="18" priority="6">
      <formula>OR(WEEKDAY(C$6,2)=6,WEEKDAY(C$6,2)=7)</formula>
    </cfRule>
    <cfRule type="expression" dxfId="17" priority="7">
      <formula>VLOOKUP(C$6,$BA$24:$BA$38,1,0)</formula>
    </cfRule>
  </conditionalFormatting>
  <conditionalFormatting sqref="C18:AG19">
    <cfRule type="cellIs" dxfId="13" priority="5" operator="greaterThan">
      <formula>12</formula>
    </cfRule>
  </conditionalFormatting>
  <conditionalFormatting sqref="C22:F22 H22:M22 O22:T22 V22:AG22">
    <cfRule type="cellIs" dxfId="7" priority="4" operator="greaterThan">
      <formula>12</formula>
    </cfRule>
  </conditionalFormatting>
  <conditionalFormatting sqref="G22">
    <cfRule type="cellIs" dxfId="6" priority="3" operator="greaterThan">
      <formula>12</formula>
    </cfRule>
  </conditionalFormatting>
  <conditionalFormatting sqref="N22">
    <cfRule type="cellIs" dxfId="5" priority="2" operator="greaterThan">
      <formula>12</formula>
    </cfRule>
  </conditionalFormatting>
  <conditionalFormatting sqref="U22">
    <cfRule type="cellIs" dxfId="4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A6D481E-C48B-46B6-AC7C-B006690B9F6E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C22" sqref="C22:AG22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1:34" ht="15.75" thickBot="1" x14ac:dyDescent="0.3">
      <c r="A3" s="141" t="s">
        <v>53</v>
      </c>
      <c r="B3" s="142"/>
      <c r="C3" s="142"/>
      <c r="D3" s="142"/>
      <c r="E3" s="142"/>
      <c r="F3" s="142"/>
      <c r="G3" s="143"/>
      <c r="H3" s="147" t="s">
        <v>52</v>
      </c>
      <c r="I3" s="148"/>
      <c r="J3" s="149"/>
      <c r="K3" s="135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50" t="s">
        <v>51</v>
      </c>
      <c r="W3" s="152"/>
      <c r="X3" s="144" t="s">
        <v>2</v>
      </c>
      <c r="Y3" s="145"/>
      <c r="Z3" s="145"/>
      <c r="AA3" s="145"/>
      <c r="AB3" s="145"/>
      <c r="AC3" s="146"/>
      <c r="AD3" s="150" t="s">
        <v>50</v>
      </c>
      <c r="AE3" s="151"/>
      <c r="AF3" s="138">
        <v>2022</v>
      </c>
      <c r="AG3" s="139"/>
      <c r="AH3" s="140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132" t="s">
        <v>48</v>
      </c>
    </row>
    <row r="6" spans="1:34" ht="15.75" thickBot="1" x14ac:dyDescent="0.3">
      <c r="A6" s="122"/>
      <c r="B6" s="123"/>
      <c r="C6" s="31">
        <f t="shared" ref="C6:AD6" si="0">(DATE($AF$3,$AU$24,C5))</f>
        <v>44896</v>
      </c>
      <c r="D6" s="30">
        <f t="shared" si="0"/>
        <v>44897</v>
      </c>
      <c r="E6" s="30">
        <f t="shared" si="0"/>
        <v>44898</v>
      </c>
      <c r="F6" s="30">
        <f t="shared" si="0"/>
        <v>44899</v>
      </c>
      <c r="G6" s="30">
        <f t="shared" si="0"/>
        <v>44900</v>
      </c>
      <c r="H6" s="30">
        <f t="shared" si="0"/>
        <v>44901</v>
      </c>
      <c r="I6" s="30">
        <f t="shared" si="0"/>
        <v>44902</v>
      </c>
      <c r="J6" s="30">
        <f t="shared" si="0"/>
        <v>44903</v>
      </c>
      <c r="K6" s="30">
        <f t="shared" si="0"/>
        <v>44904</v>
      </c>
      <c r="L6" s="30">
        <f t="shared" si="0"/>
        <v>44905</v>
      </c>
      <c r="M6" s="30">
        <f t="shared" si="0"/>
        <v>44906</v>
      </c>
      <c r="N6" s="30">
        <f t="shared" si="0"/>
        <v>44907</v>
      </c>
      <c r="O6" s="30">
        <f t="shared" si="0"/>
        <v>44908</v>
      </c>
      <c r="P6" s="30">
        <f t="shared" si="0"/>
        <v>44909</v>
      </c>
      <c r="Q6" s="30">
        <f t="shared" si="0"/>
        <v>44910</v>
      </c>
      <c r="R6" s="30">
        <f t="shared" si="0"/>
        <v>44911</v>
      </c>
      <c r="S6" s="30">
        <f t="shared" si="0"/>
        <v>44912</v>
      </c>
      <c r="T6" s="30">
        <f t="shared" si="0"/>
        <v>44913</v>
      </c>
      <c r="U6" s="30">
        <f t="shared" si="0"/>
        <v>44914</v>
      </c>
      <c r="V6" s="30">
        <f t="shared" si="0"/>
        <v>44915</v>
      </c>
      <c r="W6" s="30">
        <f t="shared" si="0"/>
        <v>44916</v>
      </c>
      <c r="X6" s="30">
        <f t="shared" si="0"/>
        <v>44917</v>
      </c>
      <c r="Y6" s="30">
        <f t="shared" si="0"/>
        <v>44918</v>
      </c>
      <c r="Z6" s="30">
        <f t="shared" si="0"/>
        <v>44919</v>
      </c>
      <c r="AA6" s="30">
        <f t="shared" si="0"/>
        <v>44920</v>
      </c>
      <c r="AB6" s="30">
        <f t="shared" si="0"/>
        <v>44921</v>
      </c>
      <c r="AC6" s="30">
        <f t="shared" si="0"/>
        <v>44922</v>
      </c>
      <c r="AD6" s="30">
        <f t="shared" si="0"/>
        <v>44923</v>
      </c>
      <c r="AE6" s="30">
        <f>IF(ISERROR(DATE($AF$3,$AU$24,AE5)),"",(DATE($AF$3,$AU$24,AE5)))</f>
        <v>44924</v>
      </c>
      <c r="AF6" s="30">
        <f>IF(ISERROR(DATE($AF$3,$AU$24,AF5)),"",(DATE($AF$3,$AU$24,AF5)))</f>
        <v>44925</v>
      </c>
      <c r="AG6" s="77">
        <f>IF(ISERROR(DATE($AF$3,$AU$24,AG5)),"",(DATE($AF$3,$AU$24,AG5)))</f>
        <v>44926</v>
      </c>
      <c r="AH6" s="133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8" t="s">
        <v>61</v>
      </c>
      <c r="B8" s="129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>
        <v>7.5</v>
      </c>
      <c r="D10" s="40">
        <v>7.5</v>
      </c>
      <c r="E10" s="40"/>
      <c r="F10" s="40"/>
      <c r="G10" s="40">
        <v>7.5</v>
      </c>
      <c r="H10" s="40">
        <v>4</v>
      </c>
      <c r="I10" s="40">
        <v>7.5</v>
      </c>
      <c r="J10" s="40">
        <v>7.5</v>
      </c>
      <c r="K10" s="40">
        <v>7.5</v>
      </c>
      <c r="L10" s="40"/>
      <c r="M10" s="40"/>
      <c r="N10" s="40"/>
      <c r="O10" s="40">
        <v>7.5</v>
      </c>
      <c r="P10" s="40">
        <v>7.5</v>
      </c>
      <c r="Q10" s="40">
        <v>7.5</v>
      </c>
      <c r="R10" s="40">
        <v>7.5</v>
      </c>
      <c r="S10" s="40"/>
      <c r="T10" s="40"/>
      <c r="U10" s="40">
        <v>7.5</v>
      </c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/>
      <c r="AD10" s="40"/>
      <c r="AE10" s="40">
        <v>7.5</v>
      </c>
      <c r="AF10" s="40">
        <v>7.5</v>
      </c>
      <c r="AG10" s="40"/>
      <c r="AH10" s="86">
        <f t="shared" ref="AH10:AH16" si="1">SUM(C10:AG10)</f>
        <v>124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30" t="s">
        <v>62</v>
      </c>
      <c r="B12" s="131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25">
      <c r="A14" s="126" t="s">
        <v>63</v>
      </c>
      <c r="B14" s="127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95" t="s">
        <v>69</v>
      </c>
      <c r="C16" s="73"/>
      <c r="D16" s="48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/>
      <c r="T16" s="48"/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3</v>
      </c>
    </row>
    <row r="17" spans="1:53" ht="15.75" thickBot="1" x14ac:dyDescent="0.3">
      <c r="B17" s="27" t="s">
        <v>45</v>
      </c>
      <c r="C17" s="49">
        <f t="shared" ref="C17:AH17" si="2">SUM(C10:C16)</f>
        <v>7.5</v>
      </c>
      <c r="D17" s="49">
        <f t="shared" si="2"/>
        <v>7.5</v>
      </c>
      <c r="E17" s="49">
        <f t="shared" si="2"/>
        <v>0</v>
      </c>
      <c r="F17" s="49">
        <f t="shared" si="2"/>
        <v>0</v>
      </c>
      <c r="G17" s="49">
        <f t="shared" si="2"/>
        <v>7.5</v>
      </c>
      <c r="H17" s="49">
        <f t="shared" si="2"/>
        <v>4</v>
      </c>
      <c r="I17" s="49">
        <f t="shared" si="2"/>
        <v>8.5</v>
      </c>
      <c r="J17" s="49">
        <f t="shared" si="2"/>
        <v>7.5</v>
      </c>
      <c r="K17" s="49">
        <f t="shared" si="2"/>
        <v>7.5</v>
      </c>
      <c r="L17" s="49">
        <f t="shared" si="2"/>
        <v>0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8.5</v>
      </c>
      <c r="Q17" s="49">
        <f t="shared" si="2"/>
        <v>7.5</v>
      </c>
      <c r="R17" s="49">
        <f t="shared" si="2"/>
        <v>7.5</v>
      </c>
      <c r="S17" s="49">
        <f t="shared" si="2"/>
        <v>0</v>
      </c>
      <c r="T17" s="49">
        <f t="shared" si="2"/>
        <v>0</v>
      </c>
      <c r="U17" s="49">
        <f t="shared" si="2"/>
        <v>7.5</v>
      </c>
      <c r="V17" s="49">
        <f t="shared" si="2"/>
        <v>7.5</v>
      </c>
      <c r="W17" s="49">
        <f t="shared" si="2"/>
        <v>8.5</v>
      </c>
      <c r="X17" s="49">
        <f t="shared" si="2"/>
        <v>7.5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49">
        <f t="shared" si="2"/>
        <v>7.5</v>
      </c>
      <c r="AF17" s="49">
        <f t="shared" si="2"/>
        <v>7.5</v>
      </c>
      <c r="AG17" s="50">
        <f t="shared" si="2"/>
        <v>0</v>
      </c>
      <c r="AH17" s="50">
        <f t="shared" si="2"/>
        <v>127</v>
      </c>
    </row>
    <row r="18" spans="1:53" x14ac:dyDescent="0.25">
      <c r="A18" s="124" t="s">
        <v>44</v>
      </c>
      <c r="B18" s="124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41"/>
    </row>
    <row r="19" spans="1:53" x14ac:dyDescent="0.25">
      <c r="A19" s="125" t="s">
        <v>43</v>
      </c>
      <c r="B19" s="125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42"/>
    </row>
    <row r="20" spans="1:53" x14ac:dyDescent="0.25">
      <c r="A20" s="121" t="s">
        <v>42</v>
      </c>
      <c r="B20" s="121"/>
      <c r="C20" s="51">
        <f>C19-C18</f>
        <v>0.33333333333333337</v>
      </c>
      <c r="D20" s="51">
        <f t="shared" ref="D20:AG20" si="3">D19-D18</f>
        <v>0.33333333333333337</v>
      </c>
      <c r="E20" s="51">
        <f>E19-E18</f>
        <v>0</v>
      </c>
      <c r="F20" s="51">
        <f>F19-F18</f>
        <v>0</v>
      </c>
      <c r="G20" s="51">
        <f t="shared" si="3"/>
        <v>0.33333333333333337</v>
      </c>
      <c r="H20" s="51">
        <f t="shared" si="3"/>
        <v>0.33333333333333337</v>
      </c>
      <c r="I20" s="51">
        <f t="shared" si="3"/>
        <v>0.41666666666666663</v>
      </c>
      <c r="J20" s="51">
        <f t="shared" si="3"/>
        <v>0.33333333333333337</v>
      </c>
      <c r="K20" s="51">
        <f t="shared" si="3"/>
        <v>0.33333333333333337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0.41666666666666663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0.41666666666666663</v>
      </c>
      <c r="X20" s="51">
        <f t="shared" si="3"/>
        <v>0.33333333333333337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</v>
      </c>
      <c r="AD20" s="51">
        <f t="shared" si="3"/>
        <v>0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</v>
      </c>
      <c r="AH20" s="43"/>
    </row>
    <row r="21" spans="1:53" x14ac:dyDescent="0.25">
      <c r="A21" s="120" t="s">
        <v>54</v>
      </c>
      <c r="B21" s="121"/>
      <c r="C21" s="55">
        <f>(C20-INT(C20))*24</f>
        <v>8</v>
      </c>
      <c r="D21" s="55">
        <f>(D20-INT(D20))*24</f>
        <v>8</v>
      </c>
      <c r="E21" s="55">
        <f t="shared" ref="E21:AG21" si="4">(E20-INT(E20))*24</f>
        <v>0</v>
      </c>
      <c r="F21" s="55">
        <f t="shared" si="4"/>
        <v>0</v>
      </c>
      <c r="G21" s="55">
        <f>(G20-INT(G20))*24</f>
        <v>8</v>
      </c>
      <c r="H21" s="55">
        <f t="shared" si="4"/>
        <v>8</v>
      </c>
      <c r="I21" s="55">
        <f t="shared" si="4"/>
        <v>10</v>
      </c>
      <c r="J21" s="55">
        <f t="shared" si="4"/>
        <v>8</v>
      </c>
      <c r="K21" s="55">
        <f t="shared" si="4"/>
        <v>8</v>
      </c>
      <c r="L21" s="55">
        <f t="shared" si="4"/>
        <v>0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10</v>
      </c>
      <c r="Q21" s="55">
        <f t="shared" si="4"/>
        <v>8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8</v>
      </c>
      <c r="V21" s="55">
        <f t="shared" si="4"/>
        <v>8</v>
      </c>
      <c r="W21" s="55">
        <f t="shared" si="4"/>
        <v>10</v>
      </c>
      <c r="X21" s="55">
        <f t="shared" si="4"/>
        <v>8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0</v>
      </c>
      <c r="AD21" s="55">
        <f t="shared" si="4"/>
        <v>0</v>
      </c>
      <c r="AE21" s="55">
        <f t="shared" si="4"/>
        <v>8</v>
      </c>
      <c r="AF21" s="55">
        <f t="shared" si="4"/>
        <v>8</v>
      </c>
      <c r="AG21" s="51">
        <f t="shared" si="4"/>
        <v>0</v>
      </c>
      <c r="AH21" s="43"/>
    </row>
    <row r="22" spans="1:53" x14ac:dyDescent="0.25">
      <c r="A22" s="70" t="s">
        <v>41</v>
      </c>
      <c r="B22" s="70"/>
      <c r="C22" s="54"/>
      <c r="D22" s="52"/>
      <c r="E22" s="170"/>
      <c r="F22" s="170"/>
      <c r="G22" s="91"/>
      <c r="H22" s="170" t="s">
        <v>76</v>
      </c>
      <c r="I22" s="170"/>
      <c r="J22" s="170"/>
      <c r="K22" s="54"/>
      <c r="L22" s="170"/>
      <c r="M22" s="54"/>
      <c r="N22" s="54" t="s">
        <v>68</v>
      </c>
      <c r="O22" s="170"/>
      <c r="P22" s="54"/>
      <c r="Q22" s="170"/>
      <c r="R22" s="170"/>
      <c r="S22" s="54"/>
      <c r="T22" s="170"/>
      <c r="U22" s="54"/>
      <c r="V22" s="91"/>
      <c r="W22" s="52"/>
      <c r="X22" s="170"/>
      <c r="Y22" s="54" t="s">
        <v>67</v>
      </c>
      <c r="Z22" s="170" t="s">
        <v>75</v>
      </c>
      <c r="AA22" s="54" t="s">
        <v>75</v>
      </c>
      <c r="AB22" s="54" t="s">
        <v>75</v>
      </c>
      <c r="AC22" s="170" t="s">
        <v>67</v>
      </c>
      <c r="AD22" s="170" t="s">
        <v>67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1" t="s">
        <v>40</v>
      </c>
      <c r="B24" s="102"/>
      <c r="K24" s="105" t="s">
        <v>55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  <c r="AS24" s="1">
        <v>2016</v>
      </c>
      <c r="AU24" s="1">
        <f>MONTH(DATEVALUE(X3&amp;" 1"))</f>
        <v>12</v>
      </c>
      <c r="AV24" s="98" t="s">
        <v>39</v>
      </c>
      <c r="AW24" s="99"/>
      <c r="AX24" s="99"/>
      <c r="AY24" s="99"/>
      <c r="AZ24" s="100"/>
      <c r="BA24" s="7">
        <f>DATE($AF$3,1,1)</f>
        <v>44562</v>
      </c>
    </row>
    <row r="25" spans="1:53" ht="15.75" customHeight="1" thickBot="1" x14ac:dyDescent="0.3">
      <c r="A25" s="103"/>
      <c r="B25" s="104"/>
      <c r="K25" s="108" t="s">
        <v>73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S25" s="1">
        <v>2017</v>
      </c>
      <c r="AV25" s="98" t="s">
        <v>38</v>
      </c>
      <c r="AW25" s="99"/>
      <c r="AX25" s="99"/>
      <c r="AY25" s="99"/>
      <c r="AZ25" s="100"/>
      <c r="BA25" s="7">
        <f>DATE($AF$3,1,6)</f>
        <v>44567</v>
      </c>
    </row>
    <row r="26" spans="1:53" ht="21" customHeight="1" x14ac:dyDescent="0.25">
      <c r="A26" s="25" t="s">
        <v>37</v>
      </c>
      <c r="B26" s="24">
        <v>124</v>
      </c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7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7.5</v>
      </c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7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22.5</v>
      </c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7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55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55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7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2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3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44928</v>
      </c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96" t="s">
        <v>9</v>
      </c>
      <c r="C38" s="96"/>
      <c r="D38" s="96"/>
      <c r="E38" s="9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31" priority="48" operator="greaterThan">
      <formula>12</formula>
    </cfRule>
  </conditionalFormatting>
  <conditionalFormatting sqref="C23:AG23 AH20:AH21">
    <cfRule type="cellIs" dxfId="30" priority="47" operator="greaterThan">
      <formula>12</formula>
    </cfRule>
  </conditionalFormatting>
  <conditionalFormatting sqref="C5:AG6">
    <cfRule type="expression" dxfId="29" priority="49">
      <formula>OR(WEEKDAY(C$6,2)=6,WEEKDAY(C$6,2)=7)</formula>
    </cfRule>
    <cfRule type="expression" dxfId="28" priority="50">
      <formula>VLOOKUP(C$6,$BA$24:$BA$38,1,0)</formula>
    </cfRule>
  </conditionalFormatting>
  <conditionalFormatting sqref="C10:AG16">
    <cfRule type="expression" dxfId="20" priority="6">
      <formula>OR(WEEKDAY(C$6,2)=6,WEEKDAY(C$6,2)=7)</formula>
    </cfRule>
    <cfRule type="expression" dxfId="19" priority="7">
      <formula>VLOOKUP(C$6,$BA$24:$BA$38,1,0)</formula>
    </cfRule>
  </conditionalFormatting>
  <conditionalFormatting sqref="C18:AG19">
    <cfRule type="cellIs" dxfId="14" priority="5" operator="greaterThan">
      <formula>12</formula>
    </cfRule>
  </conditionalFormatting>
  <conditionalFormatting sqref="C22:F22 H22:M22 O22:T22 V22:AG22">
    <cfRule type="cellIs" dxfId="11" priority="4" operator="greaterThan">
      <formula>12</formula>
    </cfRule>
  </conditionalFormatting>
  <conditionalFormatting sqref="G22">
    <cfRule type="cellIs" dxfId="10" priority="3" operator="greaterThan">
      <formula>12</formula>
    </cfRule>
  </conditionalFormatting>
  <conditionalFormatting sqref="N22">
    <cfRule type="cellIs" dxfId="9" priority="2" operator="greaterThan">
      <formula>12</formula>
    </cfRule>
  </conditionalFormatting>
  <conditionalFormatting sqref="U22">
    <cfRule type="cellIs" dxfId="8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24267386-EA51-4A96-AC2F-9204744424CC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61" t="s">
        <v>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x14ac:dyDescent="0.2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1:12" x14ac:dyDescent="0.2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2" x14ac:dyDescent="0.2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x14ac:dyDescent="0.2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2" x14ac:dyDescent="0.25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2" x14ac:dyDescent="0.2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x14ac:dyDescent="0.2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x14ac:dyDescent="0.2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2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2" x14ac:dyDescent="0.2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6"/>
    </row>
    <row r="15" spans="1:12" x14ac:dyDescent="0.25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</row>
    <row r="16" spans="1:12" x14ac:dyDescent="0.2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2" x14ac:dyDescent="0.25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</row>
    <row r="18" spans="1:12" x14ac:dyDescent="0.25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</row>
    <row r="19" spans="1:12" x14ac:dyDescent="0.25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2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2" x14ac:dyDescent="0.2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1:12" x14ac:dyDescent="0.25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</row>
    <row r="23" spans="1:12" x14ac:dyDescent="0.25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1:12" x14ac:dyDescent="0.25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</row>
    <row r="25" spans="1:12" x14ac:dyDescent="0.25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1:12" ht="193.5" customHeight="1" x14ac:dyDescent="0.2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9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2022-11-22T09:33:19Z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