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8\ZŠ\"/>
    </mc:Choice>
  </mc:AlternateContent>
  <xr:revisionPtr revIDLastSave="0" documentId="13_ncr:1_{870FD21F-05B6-4E6C-9CEE-89B4B5C3F2DB}" xr6:coauthVersionLast="47" xr6:coauthVersionMax="47" xr10:uidLastSave="{00000000-0000-0000-0000-000000000000}"/>
  <bookViews>
    <workbookView xWindow="-120" yWindow="-120" windowWidth="29040" windowHeight="15840" tabRatio="868" activeTab="2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T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AH17" i="7"/>
  <c r="I6" i="6"/>
  <c r="Q6" i="6"/>
  <c r="Y6" i="6"/>
  <c r="AG5" i="6"/>
  <c r="AG6" i="6" s="1"/>
  <c r="J6" i="6"/>
  <c r="R6" i="6"/>
  <c r="AF5" i="6"/>
  <c r="AF6" i="6" s="1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AE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<sst xmlns="http://schemas.openxmlformats.org/spreadsheetml/2006/main" count="235" uniqueCount="76">
  <si>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</si>
  <si>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</si>
  <si>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</si>
  <si>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</si>
  <si>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</si>
  <si>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</si>
  <si>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</si>
  <si>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</si>
  <si>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</si>
  <si>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</si>
  <si>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</si>
  <si>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</si>
  <si>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</si>
  <si>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</si>
  <si>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</si>
  <si>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</si>
  <si>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</si>
  <si>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</si>
  <si>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</si>
  <si>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</si>
  <si>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</si>
  <si>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</si>
  <si>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</si>
  <si>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</si>
  <si>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</si>
  <si>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</si>
  <si>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</si>
  <si>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</si>
  <si>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</si>
  <si>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</si>
  <si>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</si>
  <si>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</si>
  <si>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</si>
  <si>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</si>
  <si>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</si>
  <si>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</si>
  <si>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</si>
  <si>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</si>
  <si>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</si>
  <si>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</si>
  <si>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</si>
  <si>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</si>
  <si>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</si>
  <si>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</si>
  <si>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</si>
  <si>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</si>
  <si>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</si>
  <si>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</si>
  <si>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</si>
  <si>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</si>
  <si>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</si>
  <si>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</si>
  <si>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</si>
  <si>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</si>
  <si>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</si>
  <si>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</si>
  <si>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</si>
  <si>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</si>
  <si>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</si>
  <si>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</si>
  <si>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</si>
  <si>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</si>
  <si>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</si>
  <si>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</si>
  <si>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</si>
  <si>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</si>
  <si>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</si>
  <si>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</si>
  <si>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L/4,5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</si>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</sst>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8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9" xfId="4" applyFont="1" applyFill="1" applyBorder="1" applyAlignment="1" applyProtection="1"/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14" fontId="22" fillId="0" borderId="48" xfId="2" applyNumberFormat="1" applyFont="1" applyFill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Fill="1" applyBorder="1" applyAlignment="1">
      <alignment horizontal="left" vertical="top" wrapText="1"/>
    </xf>
    <xf numFmtId="0" fontId="34" fillId="0" borderId="1" xfId="2" applyFont="1" applyFill="1" applyBorder="1" applyAlignment="1">
      <alignment horizontal="left" vertical="top"/>
    </xf>
    <xf numFmtId="0" fontId="34" fillId="0" borderId="34" xfId="2" applyFont="1" applyFill="1" applyBorder="1" applyAlignment="1">
      <alignment horizontal="left" vertical="top"/>
    </xf>
    <xf numFmtId="0" fontId="34" fillId="0" borderId="22" xfId="2" applyFont="1" applyFill="1" applyBorder="1" applyAlignment="1">
      <alignment horizontal="left" vertical="top"/>
    </xf>
    <xf numFmtId="0" fontId="34" fillId="0" borderId="0" xfId="2" applyFont="1" applyFill="1" applyBorder="1" applyAlignment="1">
      <alignment horizontal="left" vertical="top"/>
    </xf>
    <xf numFmtId="0" fontId="34" fillId="0" borderId="23" xfId="2" applyFont="1" applyFill="1" applyBorder="1" applyAlignment="1">
      <alignment horizontal="left" vertical="top"/>
    </xf>
    <xf numFmtId="0" fontId="34" fillId="0" borderId="22" xfId="2" applyFont="1" applyFill="1" applyBorder="1" applyAlignment="1"/>
    <xf numFmtId="0" fontId="34" fillId="0" borderId="0" xfId="2" applyFont="1" applyFill="1" applyBorder="1" applyAlignment="1"/>
    <xf numFmtId="0" fontId="34" fillId="0" borderId="23" xfId="2" applyFont="1" applyFill="1" applyBorder="1" applyAlignment="1"/>
    <xf numFmtId="0" fontId="34" fillId="0" borderId="35" xfId="2" applyFont="1" applyFill="1" applyBorder="1" applyAlignment="1"/>
    <xf numFmtId="0" fontId="34" fillId="0" borderId="26" xfId="2" applyFont="1" applyFill="1" applyBorder="1" applyAlignment="1"/>
    <xf numFmtId="0" fontId="34" fillId="0" borderId="14" xfId="2" applyFont="1" applyFill="1" applyBorder="1" applyAlignment="1"/>
    <xf numFmtId="0" fontId="16" fillId="6" borderId="17" xfId="2" applyFont="1" applyFill="1" applyBorder="1" applyAlignment="1"/>
    <xf numFmtId="0" fontId="26" fillId="6" borderId="17" xfId="2" applyFill="1" applyBorder="1" applyAlignment="1"/>
    <xf numFmtId="0" fontId="26" fillId="3" borderId="33" xfId="2" applyFill="1" applyBorder="1" applyAlignment="1"/>
    <xf numFmtId="0" fontId="26" fillId="0" borderId="34" xfId="2" applyBorder="1" applyAlignment="1"/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opLeftCell="A4" zoomScale="85" zoomScaleNormal="100" zoomScaleSheetLayoutView="100" workbookViewId="0">
      <selection activeCell="F28" sqref="F28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5" ht="15.75" thickBot="1" x14ac:dyDescent="0.3">
      <c r="A3" s="150" t="s">
        <v>53</v>
      </c>
      <c r="B3" s="151"/>
      <c r="C3" s="151"/>
      <c r="D3" s="151"/>
      <c r="E3" s="151"/>
      <c r="F3" s="151"/>
      <c r="G3" s="152"/>
      <c r="H3" s="156" t="s">
        <v>52</v>
      </c>
      <c r="I3" s="157"/>
      <c r="J3" s="158"/>
      <c r="K3" s="144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159" t="s">
        <v>51</v>
      </c>
      <c r="W3" s="161"/>
      <c r="X3" s="153" t="s">
        <v>6</v>
      </c>
      <c r="Y3" s="154"/>
      <c r="Z3" s="154"/>
      <c r="AA3" s="154"/>
      <c r="AB3" s="154"/>
      <c r="AC3" s="155"/>
      <c r="AD3" s="159" t="s">
        <v>50</v>
      </c>
      <c r="AE3" s="160"/>
      <c r="AF3" s="147">
        <v>2022</v>
      </c>
      <c r="AG3" s="148"/>
      <c r="AH3" s="149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2">
        <f>IF(OR(DAY(DATE($AF$3,$AU$24+1,0))=28,DAY(DATE($AF$3,$AU$24+1,0))=29),"",IF(DAY(DATE($AF$3,$AU$24+1,0))=30,"",31))</f>
        <v>31</v>
      </c>
      <c r="AH5" s="141" t="s">
        <v>48</v>
      </c>
      <c r="AI5" s="4"/>
    </row>
    <row r="6" spans="1:35" ht="15.75" thickBot="1" x14ac:dyDescent="0.3">
      <c r="A6" s="129"/>
      <c r="B6" s="130"/>
      <c r="C6" s="35">
        <f t="shared" ref="C6:AD6" si="0">(DATE($AF$3,$AU$24,C5))</f>
        <v>44774</v>
      </c>
      <c r="D6" s="34">
        <f t="shared" si="0"/>
        <v>44775</v>
      </c>
      <c r="E6" s="34">
        <f t="shared" si="0"/>
        <v>44776</v>
      </c>
      <c r="F6" s="34">
        <f t="shared" si="0"/>
        <v>44777</v>
      </c>
      <c r="G6" s="34">
        <f t="shared" si="0"/>
        <v>44778</v>
      </c>
      <c r="H6" s="34">
        <f t="shared" si="0"/>
        <v>44779</v>
      </c>
      <c r="I6" s="34">
        <f t="shared" si="0"/>
        <v>44780</v>
      </c>
      <c r="J6" s="34">
        <f t="shared" si="0"/>
        <v>44781</v>
      </c>
      <c r="K6" s="34">
        <f t="shared" si="0"/>
        <v>44782</v>
      </c>
      <c r="L6" s="34">
        <f t="shared" si="0"/>
        <v>44783</v>
      </c>
      <c r="M6" s="34">
        <f t="shared" si="0"/>
        <v>44784</v>
      </c>
      <c r="N6" s="34">
        <f t="shared" si="0"/>
        <v>44785</v>
      </c>
      <c r="O6" s="34">
        <f t="shared" si="0"/>
        <v>44786</v>
      </c>
      <c r="P6" s="34">
        <f t="shared" si="0"/>
        <v>44787</v>
      </c>
      <c r="Q6" s="34">
        <f t="shared" si="0"/>
        <v>44788</v>
      </c>
      <c r="R6" s="34">
        <f t="shared" si="0"/>
        <v>44789</v>
      </c>
      <c r="S6" s="34">
        <f t="shared" si="0"/>
        <v>44790</v>
      </c>
      <c r="T6" s="34">
        <f t="shared" si="0"/>
        <v>44791</v>
      </c>
      <c r="U6" s="34">
        <f t="shared" si="0"/>
        <v>44792</v>
      </c>
      <c r="V6" s="34">
        <f t="shared" si="0"/>
        <v>44793</v>
      </c>
      <c r="W6" s="34">
        <f t="shared" si="0"/>
        <v>44794</v>
      </c>
      <c r="X6" s="34">
        <f t="shared" si="0"/>
        <v>44795</v>
      </c>
      <c r="Y6" s="34">
        <f t="shared" si="0"/>
        <v>44796</v>
      </c>
      <c r="Z6" s="34">
        <f t="shared" si="0"/>
        <v>44797</v>
      </c>
      <c r="AA6" s="34">
        <f t="shared" si="0"/>
        <v>44798</v>
      </c>
      <c r="AB6" s="34">
        <f t="shared" si="0"/>
        <v>44799</v>
      </c>
      <c r="AC6" s="34">
        <f t="shared" si="0"/>
        <v>44800</v>
      </c>
      <c r="AD6" s="34">
        <f t="shared" si="0"/>
        <v>44801</v>
      </c>
      <c r="AE6" s="34">
        <f>IF(ISERROR(DATE($AF$3,$AU$24,AE5)),"",(DATE($AF$3,$AU$24,AE5)))</f>
        <v>44802</v>
      </c>
      <c r="AF6" s="34">
        <f>IF(ISERROR(DATE($AF$3,$AU$24,AF5)),"",(DATE($AF$3,$AU$24,AF5)))</f>
        <v>44803</v>
      </c>
      <c r="AG6" s="83">
        <f>IF(ISERROR(DATE($AF$3,$AU$24,AG5)),"",(DATE($AF$3,$AU$24,AG5)))</f>
        <v>44804</v>
      </c>
      <c r="AH6" s="142"/>
      <c r="AI6" s="4"/>
    </row>
    <row r="7" spans="1:35" x14ac:dyDescent="0.25">
      <c r="A7" s="74" t="s">
        <v>47</v>
      </c>
      <c r="B7" s="75" t="s">
        <v>75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4"/>
      <c r="AH7" s="90"/>
    </row>
    <row r="8" spans="1:35" ht="15.75" thickBot="1" x14ac:dyDescent="0.3">
      <c r="A8" s="135" t="s">
        <v>61</v>
      </c>
      <c r="B8" s="136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5"/>
      <c r="AH8" s="91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/>
      <c r="AH9" s="91"/>
    </row>
    <row r="10" spans="1:35" ht="39" x14ac:dyDescent="0.25">
      <c r="A10" s="71" t="s">
        <v>56</v>
      </c>
      <c r="B10" s="97" t="s">
        <v>72</v>
      </c>
      <c r="C10" s="45">
        <v>7.5</v>
      </c>
      <c r="D10" s="45">
        <v>7.5</v>
      </c>
      <c r="E10" s="45">
        <v>7.5</v>
      </c>
      <c r="F10" s="45">
        <v>7.5</v>
      </c>
      <c r="G10" s="45">
        <v>7.5</v>
      </c>
      <c r="H10" s="45"/>
      <c r="I10" s="45"/>
      <c r="J10" s="45"/>
      <c r="K10" s="45"/>
      <c r="L10" s="45"/>
      <c r="M10" s="45"/>
      <c r="N10" s="45"/>
      <c r="O10" s="45"/>
      <c r="P10" s="45"/>
      <c r="Q10" s="45">
        <v>7.5</v>
      </c>
      <c r="R10" s="45"/>
      <c r="S10" s="45">
        <v>7.5</v>
      </c>
      <c r="T10" s="45">
        <v>7.5</v>
      </c>
      <c r="U10" s="45">
        <v>7.5</v>
      </c>
      <c r="V10" s="45"/>
      <c r="W10" s="45"/>
      <c r="X10" s="45">
        <v>7.5</v>
      </c>
      <c r="Y10" s="45">
        <v>7.5</v>
      </c>
      <c r="Z10" s="45">
        <v>7.5</v>
      </c>
      <c r="AA10" s="45">
        <v>3</v>
      </c>
      <c r="AB10" s="45">
        <v>7.5</v>
      </c>
      <c r="AC10" s="45"/>
      <c r="AD10" s="45"/>
      <c r="AE10" s="45"/>
      <c r="AF10" s="45">
        <v>7.5</v>
      </c>
      <c r="AG10" s="45">
        <v>7.5</v>
      </c>
      <c r="AH10" s="92">
        <f t="shared" ref="AH10:AH16" si="1">SUM(C10:AG10)</f>
        <v>115.5</v>
      </c>
    </row>
    <row r="11" spans="1:35" ht="27" thickBot="1" x14ac:dyDescent="0.3">
      <c r="A11" s="72" t="s">
        <v>57</v>
      </c>
      <c r="B11" s="77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2">
        <f t="shared" si="1"/>
        <v>0</v>
      </c>
    </row>
    <row r="12" spans="1:35" ht="15.75" thickBot="1" x14ac:dyDescent="0.3">
      <c r="A12" s="137" t="s">
        <v>62</v>
      </c>
      <c r="B12" s="138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2"/>
    </row>
    <row r="13" spans="1:35" ht="39.75" thickBot="1" x14ac:dyDescent="0.3">
      <c r="A13" s="78" t="s">
        <v>58</v>
      </c>
      <c r="B13" s="81" t="s">
        <v>70</v>
      </c>
      <c r="C13" s="52"/>
      <c r="D13" s="53"/>
      <c r="E13" s="53">
        <v>1</v>
      </c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>
        <v>1</v>
      </c>
      <c r="T13" s="53"/>
      <c r="U13" s="53"/>
      <c r="V13" s="45"/>
      <c r="W13" s="45"/>
      <c r="X13" s="52"/>
      <c r="Y13" s="53"/>
      <c r="Z13" s="53">
        <v>1</v>
      </c>
      <c r="AA13" s="53"/>
      <c r="AB13" s="53"/>
      <c r="AC13" s="45"/>
      <c r="AD13" s="45"/>
      <c r="AE13" s="53"/>
      <c r="AF13" s="53"/>
      <c r="AG13" s="53">
        <v>1</v>
      </c>
      <c r="AH13" s="92">
        <f t="shared" si="1"/>
        <v>4</v>
      </c>
    </row>
    <row r="14" spans="1:35" x14ac:dyDescent="0.25">
      <c r="A14" s="133" t="s">
        <v>63</v>
      </c>
      <c r="B14" s="134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8"/>
      <c r="AH14" s="92"/>
    </row>
    <row r="15" spans="1:35" ht="26.25" x14ac:dyDescent="0.25">
      <c r="A15" s="80" t="s">
        <v>60</v>
      </c>
      <c r="B15" s="81"/>
      <c r="C15" s="9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7"/>
      <c r="AH15" s="92">
        <f t="shared" si="1"/>
        <v>0</v>
      </c>
    </row>
    <row r="16" spans="1:35" ht="28.9" customHeight="1" thickBot="1" x14ac:dyDescent="0.3">
      <c r="A16" s="139" t="s">
        <v>59</v>
      </c>
      <c r="B16" s="140"/>
      <c r="C16" s="79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89"/>
      <c r="AH16" s="93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7.5</v>
      </c>
      <c r="D17" s="54">
        <f t="shared" si="2"/>
        <v>7.5</v>
      </c>
      <c r="E17" s="54">
        <f t="shared" si="2"/>
        <v>8.5</v>
      </c>
      <c r="F17" s="54">
        <f t="shared" si="2"/>
        <v>7.5</v>
      </c>
      <c r="G17" s="54">
        <f t="shared" si="2"/>
        <v>7.5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0</v>
      </c>
      <c r="N17" s="54">
        <f t="shared" si="2"/>
        <v>0</v>
      </c>
      <c r="O17" s="54">
        <f t="shared" si="2"/>
        <v>0</v>
      </c>
      <c r="P17" s="54">
        <f t="shared" si="2"/>
        <v>0</v>
      </c>
      <c r="Q17" s="54">
        <f t="shared" si="2"/>
        <v>7.5</v>
      </c>
      <c r="R17" s="54">
        <f t="shared" si="2"/>
        <v>0</v>
      </c>
      <c r="S17" s="54">
        <f t="shared" si="2"/>
        <v>8.5</v>
      </c>
      <c r="T17" s="54">
        <f t="shared" si="2"/>
        <v>7.5</v>
      </c>
      <c r="U17" s="54">
        <f t="shared" si="2"/>
        <v>7.5</v>
      </c>
      <c r="V17" s="54">
        <f t="shared" si="2"/>
        <v>0</v>
      </c>
      <c r="W17" s="54">
        <f t="shared" si="2"/>
        <v>0</v>
      </c>
      <c r="X17" s="54">
        <f t="shared" si="2"/>
        <v>7.5</v>
      </c>
      <c r="Y17" s="54">
        <f t="shared" si="2"/>
        <v>7.5</v>
      </c>
      <c r="Z17" s="54">
        <f t="shared" si="2"/>
        <v>8.5</v>
      </c>
      <c r="AA17" s="54">
        <f t="shared" si="2"/>
        <v>3</v>
      </c>
      <c r="AB17" s="54">
        <f t="shared" si="2"/>
        <v>7.5</v>
      </c>
      <c r="AC17" s="54">
        <f t="shared" si="2"/>
        <v>0</v>
      </c>
      <c r="AD17" s="54">
        <f t="shared" si="2"/>
        <v>0</v>
      </c>
      <c r="AE17" s="54">
        <f t="shared" si="2"/>
        <v>0</v>
      </c>
      <c r="AF17" s="54">
        <f t="shared" si="2"/>
        <v>7.5</v>
      </c>
      <c r="AG17" s="55">
        <f t="shared" si="2"/>
        <v>8.5</v>
      </c>
      <c r="AH17" s="55">
        <f t="shared" si="2"/>
        <v>119.5</v>
      </c>
    </row>
    <row r="18" spans="1:53" x14ac:dyDescent="0.25">
      <c r="A18" s="131" t="s">
        <v>44</v>
      </c>
      <c r="B18" s="131"/>
      <c r="C18" s="99">
        <v>0.3125</v>
      </c>
      <c r="D18" s="99">
        <v>0.3125</v>
      </c>
      <c r="E18" s="99">
        <v>0.3125</v>
      </c>
      <c r="F18" s="99">
        <v>0.3125</v>
      </c>
      <c r="G18" s="99">
        <v>0.3125</v>
      </c>
      <c r="H18" s="99"/>
      <c r="I18" s="99"/>
      <c r="J18" s="99"/>
      <c r="K18" s="99"/>
      <c r="L18" s="99"/>
      <c r="M18" s="99"/>
      <c r="N18" s="99"/>
      <c r="O18" s="99"/>
      <c r="P18" s="99"/>
      <c r="Q18" s="99">
        <v>0.3125</v>
      </c>
      <c r="R18" s="99"/>
      <c r="S18" s="99">
        <v>0.3125</v>
      </c>
      <c r="T18" s="99">
        <v>0.3125</v>
      </c>
      <c r="U18" s="99">
        <v>0.3125</v>
      </c>
      <c r="V18" s="99"/>
      <c r="W18" s="99"/>
      <c r="X18" s="99">
        <v>0.3125</v>
      </c>
      <c r="Y18" s="99">
        <v>0.3125</v>
      </c>
      <c r="Z18" s="99">
        <v>0.3125</v>
      </c>
      <c r="AA18" s="99">
        <v>0.3125</v>
      </c>
      <c r="AB18" s="99">
        <v>0.3125</v>
      </c>
      <c r="AC18" s="99"/>
      <c r="AD18" s="99"/>
      <c r="AE18" s="99"/>
      <c r="AF18" s="99">
        <v>0.3125</v>
      </c>
      <c r="AG18" s="99">
        <v>0.3125</v>
      </c>
      <c r="AH18" s="46"/>
    </row>
    <row r="19" spans="1:53" x14ac:dyDescent="0.25">
      <c r="A19" s="132" t="s">
        <v>43</v>
      </c>
      <c r="B19" s="132"/>
      <c r="C19" s="99">
        <v>0.64583333333333337</v>
      </c>
      <c r="D19" s="99">
        <v>0.64583333333333337</v>
      </c>
      <c r="E19" s="99">
        <v>0.72916666666666663</v>
      </c>
      <c r="F19" s="99">
        <v>0.64583333333333337</v>
      </c>
      <c r="G19" s="99">
        <v>0.64583333333333337</v>
      </c>
      <c r="H19" s="99"/>
      <c r="I19" s="99"/>
      <c r="J19" s="99"/>
      <c r="K19" s="99"/>
      <c r="L19" s="99"/>
      <c r="M19" s="99"/>
      <c r="N19" s="99"/>
      <c r="O19" s="99"/>
      <c r="P19" s="99"/>
      <c r="Q19" s="99">
        <v>0.64583333333333337</v>
      </c>
      <c r="R19" s="99"/>
      <c r="S19" s="99">
        <v>0.72916666666666663</v>
      </c>
      <c r="T19" s="99">
        <v>0.64583333333333337</v>
      </c>
      <c r="U19" s="99">
        <v>0.64583333333333337</v>
      </c>
      <c r="V19" s="99"/>
      <c r="W19" s="99"/>
      <c r="X19" s="99">
        <v>0.64583333333333337</v>
      </c>
      <c r="Y19" s="99">
        <v>0.64583333333333337</v>
      </c>
      <c r="Z19" s="99">
        <v>0.72916666666666663</v>
      </c>
      <c r="AA19" s="99">
        <v>0.64583333333333337</v>
      </c>
      <c r="AB19" s="99">
        <v>0.64583333333333337</v>
      </c>
      <c r="AC19" s="99"/>
      <c r="AD19" s="99"/>
      <c r="AE19" s="99"/>
      <c r="AF19" s="99">
        <v>0.64583333333333337</v>
      </c>
      <c r="AG19" s="99">
        <v>0.64583333333333337</v>
      </c>
      <c r="AH19" s="47"/>
    </row>
    <row r="20" spans="1:53" x14ac:dyDescent="0.25">
      <c r="A20" s="128" t="s">
        <v>42</v>
      </c>
      <c r="B20" s="128"/>
      <c r="C20" s="56">
        <f>C19-C18</f>
        <v>0.33333333333333337</v>
      </c>
      <c r="D20" s="56">
        <f t="shared" ref="D20:AG20" si="3">D19-D18</f>
        <v>0.33333333333333337</v>
      </c>
      <c r="E20" s="56">
        <f>E19-E18</f>
        <v>0.41666666666666663</v>
      </c>
      <c r="F20" s="56">
        <f>F19-F18</f>
        <v>0.33333333333333337</v>
      </c>
      <c r="G20" s="56">
        <f t="shared" si="3"/>
        <v>0.33333333333333337</v>
      </c>
      <c r="H20" s="56">
        <f t="shared" si="3"/>
        <v>0</v>
      </c>
      <c r="I20" s="56">
        <f t="shared" si="3"/>
        <v>0</v>
      </c>
      <c r="J20" s="56">
        <f t="shared" si="3"/>
        <v>0</v>
      </c>
      <c r="K20" s="56">
        <f t="shared" si="3"/>
        <v>0</v>
      </c>
      <c r="L20" s="56">
        <f t="shared" si="3"/>
        <v>0</v>
      </c>
      <c r="M20" s="56">
        <f t="shared" si="3"/>
        <v>0</v>
      </c>
      <c r="N20" s="56">
        <f t="shared" si="3"/>
        <v>0</v>
      </c>
      <c r="O20" s="56">
        <f t="shared" si="3"/>
        <v>0</v>
      </c>
      <c r="P20" s="56">
        <f t="shared" si="3"/>
        <v>0</v>
      </c>
      <c r="Q20" s="56">
        <f t="shared" si="3"/>
        <v>0.33333333333333337</v>
      </c>
      <c r="R20" s="56">
        <f t="shared" si="3"/>
        <v>0</v>
      </c>
      <c r="S20" s="56">
        <f t="shared" si="3"/>
        <v>0.41666666666666663</v>
      </c>
      <c r="T20" s="56">
        <f t="shared" si="3"/>
        <v>0.33333333333333337</v>
      </c>
      <c r="U20" s="56">
        <f t="shared" si="3"/>
        <v>0.33333333333333337</v>
      </c>
      <c r="V20" s="56">
        <f t="shared" si="3"/>
        <v>0</v>
      </c>
      <c r="W20" s="56">
        <f t="shared" si="3"/>
        <v>0</v>
      </c>
      <c r="X20" s="56">
        <f t="shared" si="3"/>
        <v>0.33333333333333337</v>
      </c>
      <c r="Y20" s="56">
        <f t="shared" si="3"/>
        <v>0.33333333333333337</v>
      </c>
      <c r="Z20" s="56">
        <f t="shared" si="3"/>
        <v>0.41666666666666663</v>
      </c>
      <c r="AA20" s="56">
        <f t="shared" si="3"/>
        <v>0.33333333333333337</v>
      </c>
      <c r="AB20" s="56">
        <f t="shared" si="3"/>
        <v>0.33333333333333337</v>
      </c>
      <c r="AC20" s="56">
        <f t="shared" si="3"/>
        <v>0</v>
      </c>
      <c r="AD20" s="56">
        <f t="shared" si="3"/>
        <v>0</v>
      </c>
      <c r="AE20" s="56">
        <f t="shared" si="3"/>
        <v>0</v>
      </c>
      <c r="AF20" s="56">
        <f t="shared" si="3"/>
        <v>0.33333333333333337</v>
      </c>
      <c r="AG20" s="56">
        <f t="shared" si="3"/>
        <v>0.33333333333333337</v>
      </c>
      <c r="AH20" s="48"/>
    </row>
    <row r="21" spans="1:53" x14ac:dyDescent="0.25">
      <c r="A21" s="127" t="s">
        <v>54</v>
      </c>
      <c r="B21" s="128"/>
      <c r="C21" s="61">
        <f>(C20-INT(C20))*24</f>
        <v>8</v>
      </c>
      <c r="D21" s="61">
        <f>(D20-INT(D20))*24</f>
        <v>8</v>
      </c>
      <c r="E21" s="61">
        <f t="shared" ref="E21:AF21" si="4">(E20-INT(E20))*24</f>
        <v>10</v>
      </c>
      <c r="F21" s="61">
        <f t="shared" si="4"/>
        <v>8</v>
      </c>
      <c r="G21" s="61">
        <f>(G20-INT(G20))*24</f>
        <v>8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61">
        <f t="shared" si="4"/>
        <v>0</v>
      </c>
      <c r="M21" s="61">
        <f t="shared" si="4"/>
        <v>0</v>
      </c>
      <c r="N21" s="61">
        <f t="shared" si="4"/>
        <v>0</v>
      </c>
      <c r="O21" s="61">
        <f t="shared" si="4"/>
        <v>0</v>
      </c>
      <c r="P21" s="61">
        <f t="shared" si="4"/>
        <v>0</v>
      </c>
      <c r="Q21" s="61">
        <f t="shared" si="4"/>
        <v>8</v>
      </c>
      <c r="R21" s="61">
        <f t="shared" si="4"/>
        <v>0</v>
      </c>
      <c r="S21" s="61">
        <f t="shared" si="4"/>
        <v>10</v>
      </c>
      <c r="T21" s="61">
        <f t="shared" si="4"/>
        <v>8</v>
      </c>
      <c r="U21" s="61">
        <f t="shared" si="4"/>
        <v>8</v>
      </c>
      <c r="V21" s="61">
        <f t="shared" si="4"/>
        <v>0</v>
      </c>
      <c r="W21" s="61">
        <f t="shared" si="4"/>
        <v>0</v>
      </c>
      <c r="X21" s="61">
        <f t="shared" si="4"/>
        <v>8</v>
      </c>
      <c r="Y21" s="61">
        <f t="shared" si="4"/>
        <v>8</v>
      </c>
      <c r="Z21" s="61">
        <f t="shared" si="4"/>
        <v>10</v>
      </c>
      <c r="AA21" s="61">
        <f t="shared" si="4"/>
        <v>8</v>
      </c>
      <c r="AB21" s="61">
        <f t="shared" si="4"/>
        <v>8</v>
      </c>
      <c r="AC21" s="61">
        <f t="shared" si="4"/>
        <v>0</v>
      </c>
      <c r="AD21" s="61">
        <f t="shared" si="4"/>
        <v>0</v>
      </c>
      <c r="AE21" s="61">
        <f t="shared" si="4"/>
        <v>0</v>
      </c>
      <c r="AF21" s="61">
        <f t="shared" si="4"/>
        <v>8</v>
      </c>
      <c r="AG21" s="57">
        <f t="shared" ref="AG21" si="5">(AG20-INT(AG20))*24</f>
        <v>8</v>
      </c>
      <c r="AH21" s="48"/>
    </row>
    <row r="22" spans="1:53" x14ac:dyDescent="0.25">
      <c r="A22" s="76" t="s">
        <v>41</v>
      </c>
      <c r="B22" s="76"/>
      <c r="C22" s="100"/>
      <c r="D22" s="58"/>
      <c r="E22" s="179"/>
      <c r="F22" s="179"/>
      <c r="G22" s="100"/>
      <c r="H22" s="58"/>
      <c r="I22" s="58"/>
      <c r="J22" s="179" t="s">
        <v>67</v>
      </c>
      <c r="K22" s="60" t="s">
        <v>67</v>
      </c>
      <c r="L22" s="179" t="s">
        <v>67</v>
      </c>
      <c r="M22" s="60" t="s">
        <v>67</v>
      </c>
      <c r="N22" s="60" t="s">
        <v>67</v>
      </c>
      <c r="O22" s="179"/>
      <c r="P22" s="60"/>
      <c r="Q22" s="58"/>
      <c r="R22" s="179" t="s">
        <v>69</v>
      </c>
      <c r="S22" s="100"/>
      <c r="T22" s="179"/>
      <c r="U22" s="60"/>
      <c r="V22" s="100"/>
      <c r="W22" s="58"/>
      <c r="X22" s="58"/>
      <c r="Y22" s="60"/>
      <c r="Z22" s="58"/>
      <c r="AA22" s="60" t="s">
        <v>68</v>
      </c>
      <c r="AB22" s="60"/>
      <c r="AC22" s="58"/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08" t="s">
        <v>40</v>
      </c>
      <c r="B24" s="109"/>
      <c r="K24" s="112" t="s">
        <v>55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4"/>
      <c r="AS24" s="1">
        <v>2016</v>
      </c>
      <c r="AU24" s="1">
        <f>MONTH(DATEVALUE(X3&amp;" 1"))</f>
        <v>8</v>
      </c>
      <c r="AV24" s="105" t="s">
        <v>39</v>
      </c>
      <c r="AW24" s="106"/>
      <c r="AX24" s="106"/>
      <c r="AY24" s="106"/>
      <c r="AZ24" s="107"/>
      <c r="BA24" s="8">
        <f>DATE($AF$3,1,1)</f>
        <v>44562</v>
      </c>
    </row>
    <row r="25" spans="1:53" ht="15.75" thickBot="1" x14ac:dyDescent="0.3">
      <c r="A25" s="110"/>
      <c r="B25" s="111"/>
      <c r="K25" s="115" t="s">
        <v>71</v>
      </c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7"/>
      <c r="AS25" s="1">
        <v>2017</v>
      </c>
      <c r="AV25" s="105" t="s">
        <v>38</v>
      </c>
      <c r="AW25" s="106"/>
      <c r="AX25" s="106"/>
      <c r="AY25" s="106"/>
      <c r="AZ25" s="107"/>
      <c r="BA25" s="8">
        <f>DATE($AF$3,1,6)</f>
        <v>44567</v>
      </c>
    </row>
    <row r="26" spans="1:53" ht="21" customHeight="1" x14ac:dyDescent="0.25">
      <c r="A26" s="28" t="s">
        <v>37</v>
      </c>
      <c r="B26" s="27">
        <v>115.5</v>
      </c>
      <c r="K26" s="118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5" t="s">
        <v>35</v>
      </c>
      <c r="B27" s="26">
        <v>7.5</v>
      </c>
      <c r="K27" s="118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20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37.5</v>
      </c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20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5" t="s">
        <v>0</v>
      </c>
      <c r="B29" s="26">
        <v>12</v>
      </c>
      <c r="K29" s="118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20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18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21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5" t="s">
        <v>26</v>
      </c>
      <c r="B32" s="101">
        <v>0</v>
      </c>
      <c r="K32" s="121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3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4" t="s">
        <v>23</v>
      </c>
      <c r="B33" s="102">
        <v>0</v>
      </c>
      <c r="K33" s="121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3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172.5</v>
      </c>
      <c r="K34" s="121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3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44806</v>
      </c>
      <c r="C35" s="1"/>
      <c r="D35" s="1"/>
      <c r="E35" s="1"/>
      <c r="F35" s="1"/>
      <c r="G35" s="1"/>
      <c r="K35" s="121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3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3" t="s">
        <v>9</v>
      </c>
      <c r="C38" s="103"/>
      <c r="D38" s="103"/>
      <c r="E38" s="104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A16:B16"/>
    <mergeCell ref="B38:E38"/>
    <mergeCell ref="AV24:AZ24"/>
    <mergeCell ref="AV25:AZ25"/>
    <mergeCell ref="A24:B25"/>
    <mergeCell ref="K24:AH24"/>
    <mergeCell ref="K25:AH36"/>
  </mergeCells>
  <phoneticPr fontId="25" type="noConversion"/>
  <conditionalFormatting sqref="C17:AG17">
    <cfRule type="cellIs" dxfId="53" priority="31" operator="greaterThan">
      <formula>12</formula>
    </cfRule>
  </conditionalFormatting>
  <conditionalFormatting sqref="C23:AG23 AH20:AH21">
    <cfRule type="cellIs" dxfId="52" priority="30" operator="greaterThan">
      <formula>12</formula>
    </cfRule>
  </conditionalFormatting>
  <conditionalFormatting sqref="C5:AG6">
    <cfRule type="expression" dxfId="51" priority="68">
      <formula>OR(WEEKDAY(C$6,2)=6,WEEKDAY(C$6,2)=7)</formula>
    </cfRule>
    <cfRule type="expression" dxfId="50" priority="69">
      <formula>VLOOKUP(C$6,$BA$24:$BA$38,1,0)</formula>
    </cfRule>
  </conditionalFormatting>
  <conditionalFormatting sqref="C10:AG16">
    <cfRule type="expression" dxfId="20" priority="6">
      <formula>OR(WEEKDAY(C$6,2)=6,WEEKDAY(C$6,2)=7)</formula>
    </cfRule>
    <cfRule type="expression" dxfId="19" priority="7">
      <formula>VLOOKUP(C$6,$BA$24:$BA$38,1,0)</formula>
    </cfRule>
  </conditionalFormatting>
  <conditionalFormatting sqref="C18:AG19">
    <cfRule type="cellIs" dxfId="14" priority="5" operator="greaterThan">
      <formula>12</formula>
    </cfRule>
  </conditionalFormatting>
  <conditionalFormatting sqref="C22:F22 H22:M22 O22:T22 V22:AG22">
    <cfRule type="cellIs" dxfId="11" priority="4" operator="greaterThan">
      <formula>12</formula>
    </cfRule>
  </conditionalFormatting>
  <conditionalFormatting sqref="G22">
    <cfRule type="cellIs" dxfId="10" priority="3" operator="greaterThan">
      <formula>12</formula>
    </cfRule>
  </conditionalFormatting>
  <conditionalFormatting sqref="N22">
    <cfRule type="cellIs" dxfId="9" priority="2" operator="greaterThan">
      <formula>12</formula>
    </cfRule>
  </conditionalFormatting>
  <conditionalFormatting sqref="U22">
    <cfRule type="cellIs" dxfId="8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639E252B-EA2D-4366-A8D3-663BFABCED78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A4" zoomScale="85" zoomScaleNormal="100" zoomScaleSheetLayoutView="100" workbookViewId="0">
      <selection activeCell="F28" sqref="F28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5" ht="15.75" thickBot="1" x14ac:dyDescent="0.3">
      <c r="A3" s="150" t="s">
        <v>53</v>
      </c>
      <c r="B3" s="151"/>
      <c r="C3" s="151"/>
      <c r="D3" s="151"/>
      <c r="E3" s="151"/>
      <c r="F3" s="151"/>
      <c r="G3" s="152"/>
      <c r="H3" s="156" t="s">
        <v>52</v>
      </c>
      <c r="I3" s="157"/>
      <c r="J3" s="158"/>
      <c r="K3" s="144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159" t="s">
        <v>51</v>
      </c>
      <c r="W3" s="161"/>
      <c r="X3" s="153" t="s">
        <v>6</v>
      </c>
      <c r="Y3" s="154"/>
      <c r="Z3" s="154"/>
      <c r="AA3" s="154"/>
      <c r="AB3" s="154"/>
      <c r="AC3" s="155"/>
      <c r="AD3" s="159" t="s">
        <v>50</v>
      </c>
      <c r="AE3" s="160"/>
      <c r="AF3" s="147">
        <v>2022</v>
      </c>
      <c r="AG3" s="148"/>
      <c r="AH3" s="149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2">
        <f>IF(OR(DAY(DATE($AF$3,$AU$24+1,0))=28,DAY(DATE($AF$3,$AU$24+1,0))=29),"",IF(DAY(DATE($AF$3,$AU$24+1,0))=30,"",31))</f>
        <v>31</v>
      </c>
      <c r="AH5" s="141" t="s">
        <v>48</v>
      </c>
      <c r="AI5" s="4"/>
    </row>
    <row r="6" spans="1:35" ht="15.75" thickBot="1" x14ac:dyDescent="0.3">
      <c r="A6" s="129"/>
      <c r="B6" s="130"/>
      <c r="C6" s="35">
        <f t="shared" ref="C6:AD6" si="0">(DATE($AF$3,$AU$24,C5))</f>
        <v>44774</v>
      </c>
      <c r="D6" s="34">
        <f t="shared" si="0"/>
        <v>44775</v>
      </c>
      <c r="E6" s="34">
        <f t="shared" si="0"/>
        <v>44776</v>
      </c>
      <c r="F6" s="34">
        <f t="shared" si="0"/>
        <v>44777</v>
      </c>
      <c r="G6" s="34">
        <f t="shared" si="0"/>
        <v>44778</v>
      </c>
      <c r="H6" s="34">
        <f t="shared" si="0"/>
        <v>44779</v>
      </c>
      <c r="I6" s="34">
        <f t="shared" si="0"/>
        <v>44780</v>
      </c>
      <c r="J6" s="34">
        <f t="shared" si="0"/>
        <v>44781</v>
      </c>
      <c r="K6" s="34">
        <f t="shared" si="0"/>
        <v>44782</v>
      </c>
      <c r="L6" s="34">
        <f t="shared" si="0"/>
        <v>44783</v>
      </c>
      <c r="M6" s="34">
        <f t="shared" si="0"/>
        <v>44784</v>
      </c>
      <c r="N6" s="34">
        <f t="shared" si="0"/>
        <v>44785</v>
      </c>
      <c r="O6" s="34">
        <f t="shared" si="0"/>
        <v>44786</v>
      </c>
      <c r="P6" s="34">
        <f t="shared" si="0"/>
        <v>44787</v>
      </c>
      <c r="Q6" s="34">
        <f t="shared" si="0"/>
        <v>44788</v>
      </c>
      <c r="R6" s="34">
        <f t="shared" si="0"/>
        <v>44789</v>
      </c>
      <c r="S6" s="34">
        <f t="shared" si="0"/>
        <v>44790</v>
      </c>
      <c r="T6" s="34">
        <f t="shared" si="0"/>
        <v>44791</v>
      </c>
      <c r="U6" s="34">
        <f t="shared" si="0"/>
        <v>44792</v>
      </c>
      <c r="V6" s="34">
        <f t="shared" si="0"/>
        <v>44793</v>
      </c>
      <c r="W6" s="34">
        <f t="shared" si="0"/>
        <v>44794</v>
      </c>
      <c r="X6" s="34">
        <f t="shared" si="0"/>
        <v>44795</v>
      </c>
      <c r="Y6" s="34">
        <f t="shared" si="0"/>
        <v>44796</v>
      </c>
      <c r="Z6" s="34">
        <f t="shared" si="0"/>
        <v>44797</v>
      </c>
      <c r="AA6" s="34">
        <f t="shared" si="0"/>
        <v>44798</v>
      </c>
      <c r="AB6" s="34">
        <f t="shared" si="0"/>
        <v>44799</v>
      </c>
      <c r="AC6" s="34">
        <f t="shared" si="0"/>
        <v>44800</v>
      </c>
      <c r="AD6" s="34">
        <f t="shared" si="0"/>
        <v>44801</v>
      </c>
      <c r="AE6" s="34">
        <f>IF(ISERROR(DATE($AF$3,$AU$24,AE5)),"",(DATE($AF$3,$AU$24,AE5)))</f>
        <v>44802</v>
      </c>
      <c r="AF6" s="34">
        <f>IF(ISERROR(DATE($AF$3,$AU$24,AF5)),"",(DATE($AF$3,$AU$24,AF5)))</f>
        <v>44803</v>
      </c>
      <c r="AG6" s="83">
        <f>IF(ISERROR(DATE($AF$3,$AU$24,AG5)),"",(DATE($AF$3,$AU$24,AG5)))</f>
        <v>44804</v>
      </c>
      <c r="AH6" s="142"/>
      <c r="AI6" s="4"/>
    </row>
    <row r="7" spans="1:35" x14ac:dyDescent="0.25">
      <c r="A7" s="74" t="s">
        <v>47</v>
      </c>
      <c r="B7" s="75" t="s">
        <v>75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4"/>
      <c r="AH7" s="90"/>
    </row>
    <row r="8" spans="1:35" ht="15.75" thickBot="1" x14ac:dyDescent="0.3">
      <c r="A8" s="135" t="s">
        <v>61</v>
      </c>
      <c r="B8" s="136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5"/>
      <c r="AH8" s="91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/>
      <c r="AH9" s="91"/>
    </row>
    <row r="10" spans="1:35" ht="39" x14ac:dyDescent="0.25">
      <c r="A10" s="71" t="s">
        <v>56</v>
      </c>
      <c r="B10" s="97" t="s">
        <v>72</v>
      </c>
      <c r="C10" s="45">
        <v>7.5</v>
      </c>
      <c r="D10" s="45">
        <v>7.5</v>
      </c>
      <c r="E10" s="45">
        <v>7.5</v>
      </c>
      <c r="F10" s="45">
        <v>7.5</v>
      </c>
      <c r="G10" s="45">
        <v>7.5</v>
      </c>
      <c r="H10" s="45"/>
      <c r="I10" s="45"/>
      <c r="J10" s="45"/>
      <c r="K10" s="45"/>
      <c r="L10" s="45"/>
      <c r="M10" s="45"/>
      <c r="N10" s="45"/>
      <c r="O10" s="45"/>
      <c r="P10" s="45"/>
      <c r="Q10" s="45">
        <v>7.5</v>
      </c>
      <c r="R10" s="45"/>
      <c r="S10" s="45">
        <v>7.5</v>
      </c>
      <c r="T10" s="45">
        <v>7.5</v>
      </c>
      <c r="U10" s="45">
        <v>7.5</v>
      </c>
      <c r="V10" s="45"/>
      <c r="W10" s="45"/>
      <c r="X10" s="45">
        <v>7.5</v>
      </c>
      <c r="Y10" s="45">
        <v>7.5</v>
      </c>
      <c r="Z10" s="45">
        <v>7.5</v>
      </c>
      <c r="AA10" s="45">
        <v>3</v>
      </c>
      <c r="AB10" s="45">
        <v>7.5</v>
      </c>
      <c r="AC10" s="45"/>
      <c r="AD10" s="45"/>
      <c r="AE10" s="45"/>
      <c r="AF10" s="45">
        <v>7.5</v>
      </c>
      <c r="AG10" s="45">
        <v>7.5</v>
      </c>
      <c r="AH10" s="92">
        <f t="shared" ref="AH10:AH16" si="1">SUM(C10:AG10)</f>
        <v>115.5</v>
      </c>
    </row>
    <row r="11" spans="1:35" ht="27" thickBot="1" x14ac:dyDescent="0.3">
      <c r="A11" s="72" t="s">
        <v>57</v>
      </c>
      <c r="B11" s="77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2">
        <f t="shared" si="1"/>
        <v>0</v>
      </c>
    </row>
    <row r="12" spans="1:35" ht="15.75" thickBot="1" x14ac:dyDescent="0.3">
      <c r="A12" s="137" t="s">
        <v>62</v>
      </c>
      <c r="B12" s="138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2"/>
    </row>
    <row r="13" spans="1:35" ht="39.75" thickBot="1" x14ac:dyDescent="0.3">
      <c r="A13" s="78" t="s">
        <v>58</v>
      </c>
      <c r="B13" s="81" t="s">
        <v>70</v>
      </c>
      <c r="C13" s="52"/>
      <c r="D13" s="53"/>
      <c r="E13" s="53">
        <v>1</v>
      </c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>
        <v>1</v>
      </c>
      <c r="T13" s="53"/>
      <c r="U13" s="53"/>
      <c r="V13" s="45"/>
      <c r="W13" s="45"/>
      <c r="X13" s="52"/>
      <c r="Y13" s="53"/>
      <c r="Z13" s="53">
        <v>1</v>
      </c>
      <c r="AA13" s="53"/>
      <c r="AB13" s="53"/>
      <c r="AC13" s="45"/>
      <c r="AD13" s="45"/>
      <c r="AE13" s="53"/>
      <c r="AF13" s="53"/>
      <c r="AG13" s="53">
        <v>1</v>
      </c>
      <c r="AH13" s="92">
        <f t="shared" si="1"/>
        <v>4</v>
      </c>
    </row>
    <row r="14" spans="1:35" x14ac:dyDescent="0.25">
      <c r="A14" s="133" t="s">
        <v>63</v>
      </c>
      <c r="B14" s="134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8"/>
      <c r="AH14" s="92"/>
    </row>
    <row r="15" spans="1:35" ht="26.25" x14ac:dyDescent="0.25">
      <c r="A15" s="80" t="s">
        <v>60</v>
      </c>
      <c r="B15" s="81"/>
      <c r="C15" s="9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7"/>
      <c r="AH15" s="92">
        <f t="shared" si="1"/>
        <v>0</v>
      </c>
    </row>
    <row r="16" spans="1:35" ht="28.9" customHeight="1" thickBot="1" x14ac:dyDescent="0.3">
      <c r="A16" s="139" t="s">
        <v>59</v>
      </c>
      <c r="B16" s="140"/>
      <c r="C16" s="79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89"/>
      <c r="AH16" s="93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7.5</v>
      </c>
      <c r="D17" s="54">
        <f t="shared" si="2"/>
        <v>7.5</v>
      </c>
      <c r="E17" s="54">
        <f t="shared" si="2"/>
        <v>8.5</v>
      </c>
      <c r="F17" s="54">
        <f t="shared" si="2"/>
        <v>7.5</v>
      </c>
      <c r="G17" s="54">
        <f t="shared" si="2"/>
        <v>7.5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0</v>
      </c>
      <c r="N17" s="54">
        <f t="shared" si="2"/>
        <v>0</v>
      </c>
      <c r="O17" s="54">
        <f t="shared" si="2"/>
        <v>0</v>
      </c>
      <c r="P17" s="54">
        <f t="shared" si="2"/>
        <v>0</v>
      </c>
      <c r="Q17" s="54">
        <f t="shared" si="2"/>
        <v>7.5</v>
      </c>
      <c r="R17" s="54">
        <f t="shared" si="2"/>
        <v>0</v>
      </c>
      <c r="S17" s="54">
        <f t="shared" si="2"/>
        <v>8.5</v>
      </c>
      <c r="T17" s="54">
        <f t="shared" si="2"/>
        <v>7.5</v>
      </c>
      <c r="U17" s="54">
        <f t="shared" si="2"/>
        <v>7.5</v>
      </c>
      <c r="V17" s="54">
        <f t="shared" si="2"/>
        <v>0</v>
      </c>
      <c r="W17" s="54">
        <f t="shared" si="2"/>
        <v>0</v>
      </c>
      <c r="X17" s="54">
        <f t="shared" si="2"/>
        <v>7.5</v>
      </c>
      <c r="Y17" s="54">
        <f t="shared" si="2"/>
        <v>7.5</v>
      </c>
      <c r="Z17" s="54">
        <f t="shared" si="2"/>
        <v>8.5</v>
      </c>
      <c r="AA17" s="54">
        <f t="shared" si="2"/>
        <v>3</v>
      </c>
      <c r="AB17" s="54">
        <f t="shared" si="2"/>
        <v>7.5</v>
      </c>
      <c r="AC17" s="54">
        <f t="shared" si="2"/>
        <v>0</v>
      </c>
      <c r="AD17" s="54">
        <f t="shared" si="2"/>
        <v>0</v>
      </c>
      <c r="AE17" s="54">
        <f t="shared" si="2"/>
        <v>0</v>
      </c>
      <c r="AF17" s="54">
        <f t="shared" si="2"/>
        <v>7.5</v>
      </c>
      <c r="AG17" s="55">
        <f t="shared" si="2"/>
        <v>8.5</v>
      </c>
      <c r="AH17" s="55">
        <f t="shared" si="2"/>
        <v>119.5</v>
      </c>
    </row>
    <row r="18" spans="1:53" x14ac:dyDescent="0.25">
      <c r="A18" s="131" t="s">
        <v>44</v>
      </c>
      <c r="B18" s="131"/>
      <c r="C18" s="99">
        <v>0.3125</v>
      </c>
      <c r="D18" s="99">
        <v>0.3125</v>
      </c>
      <c r="E18" s="99">
        <v>0.3125</v>
      </c>
      <c r="F18" s="99">
        <v>0.3125</v>
      </c>
      <c r="G18" s="99">
        <v>0.3125</v>
      </c>
      <c r="H18" s="99"/>
      <c r="I18" s="99"/>
      <c r="J18" s="99"/>
      <c r="K18" s="99"/>
      <c r="L18" s="99"/>
      <c r="M18" s="99"/>
      <c r="N18" s="99"/>
      <c r="O18" s="99"/>
      <c r="P18" s="99"/>
      <c r="Q18" s="99">
        <v>0.3125</v>
      </c>
      <c r="R18" s="99"/>
      <c r="S18" s="99">
        <v>0.3125</v>
      </c>
      <c r="T18" s="99">
        <v>0.3125</v>
      </c>
      <c r="U18" s="99">
        <v>0.3125</v>
      </c>
      <c r="V18" s="99"/>
      <c r="W18" s="99"/>
      <c r="X18" s="99">
        <v>0.3125</v>
      </c>
      <c r="Y18" s="99">
        <v>0.3125</v>
      </c>
      <c r="Z18" s="99">
        <v>0.3125</v>
      </c>
      <c r="AA18" s="99">
        <v>0.3125</v>
      </c>
      <c r="AB18" s="99">
        <v>0.3125</v>
      </c>
      <c r="AC18" s="99"/>
      <c r="AD18" s="99"/>
      <c r="AE18" s="99"/>
      <c r="AF18" s="99">
        <v>0.3125</v>
      </c>
      <c r="AG18" s="99">
        <v>0.3125</v>
      </c>
      <c r="AH18" s="46"/>
    </row>
    <row r="19" spans="1:53" x14ac:dyDescent="0.25">
      <c r="A19" s="132" t="s">
        <v>43</v>
      </c>
      <c r="B19" s="132"/>
      <c r="C19" s="99">
        <v>0.64583333333333337</v>
      </c>
      <c r="D19" s="99">
        <v>0.64583333333333337</v>
      </c>
      <c r="E19" s="99">
        <v>0.72916666666666663</v>
      </c>
      <c r="F19" s="99">
        <v>0.64583333333333337</v>
      </c>
      <c r="G19" s="99">
        <v>0.64583333333333337</v>
      </c>
      <c r="H19" s="99"/>
      <c r="I19" s="99"/>
      <c r="J19" s="99"/>
      <c r="K19" s="99"/>
      <c r="L19" s="99"/>
      <c r="M19" s="99"/>
      <c r="N19" s="99"/>
      <c r="O19" s="99"/>
      <c r="P19" s="99"/>
      <c r="Q19" s="99">
        <v>0.64583333333333337</v>
      </c>
      <c r="R19" s="99"/>
      <c r="S19" s="99">
        <v>0.72916666666666663</v>
      </c>
      <c r="T19" s="99">
        <v>0.64583333333333337</v>
      </c>
      <c r="U19" s="99">
        <v>0.64583333333333337</v>
      </c>
      <c r="V19" s="99"/>
      <c r="W19" s="99"/>
      <c r="X19" s="99">
        <v>0.64583333333333337</v>
      </c>
      <c r="Y19" s="99">
        <v>0.64583333333333337</v>
      </c>
      <c r="Z19" s="99">
        <v>0.72916666666666663</v>
      </c>
      <c r="AA19" s="99">
        <v>0.64583333333333337</v>
      </c>
      <c r="AB19" s="99">
        <v>0.64583333333333337</v>
      </c>
      <c r="AC19" s="99"/>
      <c r="AD19" s="99"/>
      <c r="AE19" s="99"/>
      <c r="AF19" s="99">
        <v>0.64583333333333337</v>
      </c>
      <c r="AG19" s="99">
        <v>0.64583333333333337</v>
      </c>
      <c r="AH19" s="47"/>
    </row>
    <row r="20" spans="1:53" x14ac:dyDescent="0.25">
      <c r="A20" s="128" t="s">
        <v>42</v>
      </c>
      <c r="B20" s="128"/>
      <c r="C20" s="56">
        <f>C19-C18</f>
        <v>0.33333333333333337</v>
      </c>
      <c r="D20" s="56">
        <f t="shared" ref="D20:AG20" si="3">D19-D18</f>
        <v>0.33333333333333337</v>
      </c>
      <c r="E20" s="56">
        <f>E19-E18</f>
        <v>0.41666666666666663</v>
      </c>
      <c r="F20" s="56">
        <f>F19-F18</f>
        <v>0.33333333333333337</v>
      </c>
      <c r="G20" s="56">
        <f t="shared" si="3"/>
        <v>0.33333333333333337</v>
      </c>
      <c r="H20" s="56">
        <f t="shared" si="3"/>
        <v>0</v>
      </c>
      <c r="I20" s="56">
        <f t="shared" si="3"/>
        <v>0</v>
      </c>
      <c r="J20" s="56">
        <f t="shared" si="3"/>
        <v>0</v>
      </c>
      <c r="K20" s="56">
        <f t="shared" si="3"/>
        <v>0</v>
      </c>
      <c r="L20" s="56">
        <f t="shared" si="3"/>
        <v>0</v>
      </c>
      <c r="M20" s="56">
        <f t="shared" si="3"/>
        <v>0</v>
      </c>
      <c r="N20" s="56">
        <f t="shared" si="3"/>
        <v>0</v>
      </c>
      <c r="O20" s="56">
        <f t="shared" si="3"/>
        <v>0</v>
      </c>
      <c r="P20" s="56">
        <f t="shared" si="3"/>
        <v>0</v>
      </c>
      <c r="Q20" s="56">
        <f t="shared" si="3"/>
        <v>0.33333333333333337</v>
      </c>
      <c r="R20" s="56">
        <f t="shared" si="3"/>
        <v>0</v>
      </c>
      <c r="S20" s="56">
        <f t="shared" si="3"/>
        <v>0.41666666666666663</v>
      </c>
      <c r="T20" s="56">
        <f t="shared" si="3"/>
        <v>0.33333333333333337</v>
      </c>
      <c r="U20" s="56">
        <f t="shared" si="3"/>
        <v>0.33333333333333337</v>
      </c>
      <c r="V20" s="56">
        <f t="shared" si="3"/>
        <v>0</v>
      </c>
      <c r="W20" s="56">
        <f t="shared" si="3"/>
        <v>0</v>
      </c>
      <c r="X20" s="56">
        <f t="shared" si="3"/>
        <v>0.33333333333333337</v>
      </c>
      <c r="Y20" s="56">
        <f t="shared" si="3"/>
        <v>0.33333333333333337</v>
      </c>
      <c r="Z20" s="56">
        <f t="shared" si="3"/>
        <v>0.41666666666666663</v>
      </c>
      <c r="AA20" s="56">
        <f t="shared" si="3"/>
        <v>0.33333333333333337</v>
      </c>
      <c r="AB20" s="56">
        <f t="shared" si="3"/>
        <v>0.33333333333333337</v>
      </c>
      <c r="AC20" s="56">
        <f t="shared" si="3"/>
        <v>0</v>
      </c>
      <c r="AD20" s="56">
        <f t="shared" si="3"/>
        <v>0</v>
      </c>
      <c r="AE20" s="56">
        <f t="shared" si="3"/>
        <v>0</v>
      </c>
      <c r="AF20" s="56">
        <f t="shared" si="3"/>
        <v>0.33333333333333337</v>
      </c>
      <c r="AG20" s="56">
        <f t="shared" si="3"/>
        <v>0.33333333333333337</v>
      </c>
      <c r="AH20" s="48"/>
    </row>
    <row r="21" spans="1:53" x14ac:dyDescent="0.25">
      <c r="A21" s="127" t="s">
        <v>54</v>
      </c>
      <c r="B21" s="128"/>
      <c r="C21" s="61">
        <f>(C20-INT(C20))*24</f>
        <v>8</v>
      </c>
      <c r="D21" s="61">
        <f>(D20-INT(D20))*24</f>
        <v>8</v>
      </c>
      <c r="E21" s="61">
        <f t="shared" ref="E21:AG21" si="4">(E20-INT(E20))*24</f>
        <v>10</v>
      </c>
      <c r="F21" s="61">
        <f t="shared" si="4"/>
        <v>8</v>
      </c>
      <c r="G21" s="61">
        <f>(G20-INT(G20))*24</f>
        <v>8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61">
        <f t="shared" si="4"/>
        <v>0</v>
      </c>
      <c r="M21" s="61">
        <f t="shared" si="4"/>
        <v>0</v>
      </c>
      <c r="N21" s="61">
        <f t="shared" si="4"/>
        <v>0</v>
      </c>
      <c r="O21" s="61">
        <f t="shared" si="4"/>
        <v>0</v>
      </c>
      <c r="P21" s="61">
        <f t="shared" si="4"/>
        <v>0</v>
      </c>
      <c r="Q21" s="61">
        <f t="shared" si="4"/>
        <v>8</v>
      </c>
      <c r="R21" s="61">
        <f t="shared" si="4"/>
        <v>0</v>
      </c>
      <c r="S21" s="61">
        <f t="shared" si="4"/>
        <v>10</v>
      </c>
      <c r="T21" s="61">
        <f t="shared" si="4"/>
        <v>8</v>
      </c>
      <c r="U21" s="61">
        <f t="shared" si="4"/>
        <v>8</v>
      </c>
      <c r="V21" s="61">
        <f t="shared" si="4"/>
        <v>0</v>
      </c>
      <c r="W21" s="61">
        <f t="shared" si="4"/>
        <v>0</v>
      </c>
      <c r="X21" s="61">
        <f t="shared" si="4"/>
        <v>8</v>
      </c>
      <c r="Y21" s="61">
        <f t="shared" si="4"/>
        <v>8</v>
      </c>
      <c r="Z21" s="61">
        <f t="shared" si="4"/>
        <v>10</v>
      </c>
      <c r="AA21" s="61">
        <f t="shared" si="4"/>
        <v>8</v>
      </c>
      <c r="AB21" s="61">
        <f t="shared" si="4"/>
        <v>8</v>
      </c>
      <c r="AC21" s="61">
        <f t="shared" si="4"/>
        <v>0</v>
      </c>
      <c r="AD21" s="61">
        <f t="shared" si="4"/>
        <v>0</v>
      </c>
      <c r="AE21" s="61">
        <f t="shared" si="4"/>
        <v>0</v>
      </c>
      <c r="AF21" s="61">
        <f t="shared" si="4"/>
        <v>8</v>
      </c>
      <c r="AG21" s="57">
        <f t="shared" si="4"/>
        <v>8</v>
      </c>
      <c r="AH21" s="48"/>
    </row>
    <row r="22" spans="1:53" x14ac:dyDescent="0.25">
      <c r="A22" s="76" t="s">
        <v>41</v>
      </c>
      <c r="B22" s="76"/>
      <c r="C22" s="100"/>
      <c r="D22" s="58"/>
      <c r="E22" s="179"/>
      <c r="F22" s="179"/>
      <c r="G22" s="100"/>
      <c r="H22" s="58"/>
      <c r="I22" s="58"/>
      <c r="J22" s="179" t="s">
        <v>67</v>
      </c>
      <c r="K22" s="60" t="s">
        <v>67</v>
      </c>
      <c r="L22" s="179" t="s">
        <v>67</v>
      </c>
      <c r="M22" s="60" t="s">
        <v>67</v>
      </c>
      <c r="N22" s="60" t="s">
        <v>67</v>
      </c>
      <c r="O22" s="179"/>
      <c r="P22" s="60"/>
      <c r="Q22" s="58"/>
      <c r="R22" s="179" t="s">
        <v>69</v>
      </c>
      <c r="S22" s="100"/>
      <c r="T22" s="179"/>
      <c r="U22" s="60"/>
      <c r="V22" s="100"/>
      <c r="W22" s="58"/>
      <c r="X22" s="58"/>
      <c r="Y22" s="60"/>
      <c r="Z22" s="58"/>
      <c r="AA22" s="60" t="s">
        <v>68</v>
      </c>
      <c r="AB22" s="60"/>
      <c r="AC22" s="58"/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08" t="s">
        <v>40</v>
      </c>
      <c r="B24" s="109"/>
      <c r="K24" s="112" t="s">
        <v>55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4"/>
      <c r="AS24" s="1">
        <v>2016</v>
      </c>
      <c r="AU24" s="1">
        <f>MONTH(DATEVALUE(X3&amp;" 1"))</f>
        <v>8</v>
      </c>
      <c r="AV24" s="105" t="s">
        <v>39</v>
      </c>
      <c r="AW24" s="106"/>
      <c r="AX24" s="106"/>
      <c r="AY24" s="106"/>
      <c r="AZ24" s="107"/>
      <c r="BA24" s="8">
        <f>DATE($AF$3,1,1)</f>
        <v>44562</v>
      </c>
    </row>
    <row r="25" spans="1:53" ht="15.75" thickBot="1" x14ac:dyDescent="0.3">
      <c r="A25" s="110"/>
      <c r="B25" s="111"/>
      <c r="K25" s="115" t="s">
        <v>73</v>
      </c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7"/>
      <c r="AS25" s="1">
        <v>2017</v>
      </c>
      <c r="AV25" s="105" t="s">
        <v>38</v>
      </c>
      <c r="AW25" s="106"/>
      <c r="AX25" s="106"/>
      <c r="AY25" s="106"/>
      <c r="AZ25" s="107"/>
      <c r="BA25" s="8">
        <f>DATE($AF$3,1,6)</f>
        <v>44567</v>
      </c>
    </row>
    <row r="26" spans="1:53" ht="21" customHeight="1" x14ac:dyDescent="0.25">
      <c r="A26" s="28" t="s">
        <v>37</v>
      </c>
      <c r="B26" s="27">
        <v>115.5</v>
      </c>
      <c r="K26" s="118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  <c r="AS26" s="1">
        <v>2018</v>
      </c>
      <c r="AV26" s="94" t="s">
        <v>36</v>
      </c>
      <c r="AW26" s="95"/>
      <c r="AX26" s="95"/>
      <c r="AY26" s="95"/>
      <c r="AZ26" s="96"/>
      <c r="BA26" s="8">
        <f>BA27-3</f>
        <v>44666</v>
      </c>
    </row>
    <row r="27" spans="1:53" x14ac:dyDescent="0.25">
      <c r="A27" s="25" t="s">
        <v>35</v>
      </c>
      <c r="B27" s="26">
        <v>7.5</v>
      </c>
      <c r="K27" s="118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20"/>
      <c r="AS27" s="1">
        <v>2019</v>
      </c>
      <c r="AV27" s="94" t="s">
        <v>34</v>
      </c>
      <c r="AW27" s="95"/>
      <c r="AX27" s="95"/>
      <c r="AY27" s="95"/>
      <c r="AZ27" s="96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37.5</v>
      </c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20"/>
      <c r="AS28" s="1">
        <v>2020</v>
      </c>
      <c r="AV28" s="94" t="s">
        <v>32</v>
      </c>
      <c r="AW28" s="95"/>
      <c r="AX28" s="95"/>
      <c r="AY28" s="95"/>
      <c r="AZ28" s="96"/>
      <c r="BA28" s="8">
        <f>DATE($AF$3,5,1)</f>
        <v>44682</v>
      </c>
    </row>
    <row r="29" spans="1:53" x14ac:dyDescent="0.25">
      <c r="A29" s="25" t="s">
        <v>0</v>
      </c>
      <c r="B29" s="26">
        <v>12</v>
      </c>
      <c r="K29" s="118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20"/>
      <c r="AS29" s="1">
        <v>2021</v>
      </c>
      <c r="AV29" s="94" t="s">
        <v>31</v>
      </c>
      <c r="AW29" s="95"/>
      <c r="AX29" s="95"/>
      <c r="AY29" s="95"/>
      <c r="AZ29" s="96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18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  <c r="AS30" s="1">
        <v>2022</v>
      </c>
      <c r="AV30" s="94" t="s">
        <v>29</v>
      </c>
      <c r="AW30" s="95"/>
      <c r="AX30" s="95"/>
      <c r="AY30" s="95"/>
      <c r="AZ30" s="96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21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  <c r="AS31" s="1">
        <v>2023</v>
      </c>
      <c r="AV31" s="94" t="s">
        <v>27</v>
      </c>
      <c r="AW31" s="95"/>
      <c r="AX31" s="95"/>
      <c r="AY31" s="95"/>
      <c r="AZ31" s="96"/>
      <c r="BA31" s="8">
        <f>DATE($AF$3,8,29)</f>
        <v>44802</v>
      </c>
    </row>
    <row r="32" spans="1:53" x14ac:dyDescent="0.25">
      <c r="A32" s="25" t="s">
        <v>26</v>
      </c>
      <c r="B32" s="101">
        <v>0</v>
      </c>
      <c r="K32" s="121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3"/>
      <c r="AS32" s="3" t="s">
        <v>25</v>
      </c>
      <c r="AV32" s="94" t="s">
        <v>24</v>
      </c>
      <c r="AW32" s="95"/>
      <c r="AX32" s="95"/>
      <c r="AY32" s="95"/>
      <c r="AZ32" s="96"/>
      <c r="BA32" s="8">
        <f>DATE($AF$3,9,1)</f>
        <v>44805</v>
      </c>
    </row>
    <row r="33" spans="1:53" ht="15.75" thickBot="1" x14ac:dyDescent="0.3">
      <c r="A33" s="24" t="s">
        <v>23</v>
      </c>
      <c r="B33" s="102">
        <v>0</v>
      </c>
      <c r="K33" s="121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3"/>
      <c r="AS33" s="3" t="s">
        <v>22</v>
      </c>
      <c r="AV33" s="94" t="s">
        <v>21</v>
      </c>
      <c r="AW33" s="95"/>
      <c r="AX33" s="95"/>
      <c r="AY33" s="95"/>
      <c r="AZ33" s="96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172.5</v>
      </c>
      <c r="K34" s="121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3"/>
      <c r="AS34" s="3" t="s">
        <v>19</v>
      </c>
      <c r="AV34" s="94" t="s">
        <v>18</v>
      </c>
      <c r="AW34" s="95"/>
      <c r="AX34" s="95"/>
      <c r="AY34" s="95"/>
      <c r="AZ34" s="96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44806</v>
      </c>
      <c r="C35" s="1"/>
      <c r="D35" s="1"/>
      <c r="E35" s="1"/>
      <c r="F35" s="1"/>
      <c r="G35" s="1"/>
      <c r="K35" s="121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3"/>
      <c r="AS35" s="3" t="s">
        <v>17</v>
      </c>
      <c r="AT35" s="1"/>
      <c r="AU35" s="7"/>
      <c r="AV35" s="94" t="s">
        <v>16</v>
      </c>
      <c r="AW35" s="95"/>
      <c r="AX35" s="95"/>
      <c r="AY35" s="95"/>
      <c r="AZ35" s="96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S36" s="3" t="s">
        <v>14</v>
      </c>
      <c r="AU36" s="7"/>
      <c r="AV36" s="94" t="s">
        <v>13</v>
      </c>
      <c r="AW36" s="95"/>
      <c r="AX36" s="95"/>
      <c r="AY36" s="95"/>
      <c r="AZ36" s="96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4" t="s">
        <v>11</v>
      </c>
      <c r="AW37" s="95"/>
      <c r="AX37" s="95"/>
      <c r="AY37" s="95"/>
      <c r="AZ37" s="96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3" t="s">
        <v>9</v>
      </c>
      <c r="C38" s="103"/>
      <c r="D38" s="103"/>
      <c r="E38" s="104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42" priority="27" operator="greaterThan">
      <formula>12</formula>
    </cfRule>
  </conditionalFormatting>
  <conditionalFormatting sqref="C23:AG23 AH20:AH21">
    <cfRule type="cellIs" dxfId="41" priority="26" operator="greaterThan">
      <formula>12</formula>
    </cfRule>
  </conditionalFormatting>
  <conditionalFormatting sqref="C5:AG6">
    <cfRule type="expression" dxfId="40" priority="28">
      <formula>OR(WEEKDAY(C$6,2)=6,WEEKDAY(C$6,2)=7)</formula>
    </cfRule>
    <cfRule type="expression" dxfId="39" priority="29">
      <formula>VLOOKUP(C$6,$BA$24:$BA$38,1,0)</formula>
    </cfRule>
  </conditionalFormatting>
  <conditionalFormatting sqref="C10:AG16">
    <cfRule type="expression" dxfId="16" priority="6">
      <formula>OR(WEEKDAY(C$6,2)=6,WEEKDAY(C$6,2)=7)</formula>
    </cfRule>
    <cfRule type="expression" dxfId="15" priority="7">
      <formula>VLOOKUP(C$6,$BA$24:$BA$38,1,0)</formula>
    </cfRule>
  </conditionalFormatting>
  <conditionalFormatting sqref="C18:AG19">
    <cfRule type="cellIs" dxfId="12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75E16113-A65A-4B80-8D4C-1BB712778354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AG1" sqref="AG1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5" ht="15.75" thickBot="1" x14ac:dyDescent="0.3">
      <c r="A3" s="150" t="s">
        <v>53</v>
      </c>
      <c r="B3" s="151"/>
      <c r="C3" s="151"/>
      <c r="D3" s="151"/>
      <c r="E3" s="151"/>
      <c r="F3" s="151"/>
      <c r="G3" s="152"/>
      <c r="H3" s="156" t="s">
        <v>52</v>
      </c>
      <c r="I3" s="157"/>
      <c r="J3" s="158"/>
      <c r="K3" s="144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159" t="s">
        <v>51</v>
      </c>
      <c r="W3" s="161"/>
      <c r="X3" s="153" t="s">
        <v>6</v>
      </c>
      <c r="Y3" s="154"/>
      <c r="Z3" s="154"/>
      <c r="AA3" s="154"/>
      <c r="AB3" s="154"/>
      <c r="AC3" s="155"/>
      <c r="AD3" s="159" t="s">
        <v>50</v>
      </c>
      <c r="AE3" s="160"/>
      <c r="AF3" s="147">
        <v>2022</v>
      </c>
      <c r="AG3" s="148"/>
      <c r="AH3" s="149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2">
        <f>IF(OR(DAY(DATE($AF$3,$AU$24+1,0))=28,DAY(DATE($AF$3,$AU$24+1,0))=29),"",IF(DAY(DATE($AF$3,$AU$24+1,0))=30,"",31))</f>
        <v>31</v>
      </c>
      <c r="AH5" s="141" t="s">
        <v>48</v>
      </c>
      <c r="AI5" s="4"/>
    </row>
    <row r="6" spans="1:35" ht="15.75" thickBot="1" x14ac:dyDescent="0.3">
      <c r="A6" s="129"/>
      <c r="B6" s="130"/>
      <c r="C6" s="35">
        <f t="shared" ref="C6:AD6" si="0">(DATE($AF$3,$AU$24,C5))</f>
        <v>44774</v>
      </c>
      <c r="D6" s="34">
        <f t="shared" si="0"/>
        <v>44775</v>
      </c>
      <c r="E6" s="34">
        <f t="shared" si="0"/>
        <v>44776</v>
      </c>
      <c r="F6" s="34">
        <f t="shared" si="0"/>
        <v>44777</v>
      </c>
      <c r="G6" s="34">
        <f t="shared" si="0"/>
        <v>44778</v>
      </c>
      <c r="H6" s="34">
        <f t="shared" si="0"/>
        <v>44779</v>
      </c>
      <c r="I6" s="34">
        <f t="shared" si="0"/>
        <v>44780</v>
      </c>
      <c r="J6" s="34">
        <f t="shared" si="0"/>
        <v>44781</v>
      </c>
      <c r="K6" s="34">
        <f t="shared" si="0"/>
        <v>44782</v>
      </c>
      <c r="L6" s="34">
        <f t="shared" si="0"/>
        <v>44783</v>
      </c>
      <c r="M6" s="34">
        <f t="shared" si="0"/>
        <v>44784</v>
      </c>
      <c r="N6" s="34">
        <f t="shared" si="0"/>
        <v>44785</v>
      </c>
      <c r="O6" s="34">
        <f t="shared" si="0"/>
        <v>44786</v>
      </c>
      <c r="P6" s="34">
        <f t="shared" si="0"/>
        <v>44787</v>
      </c>
      <c r="Q6" s="34">
        <f t="shared" si="0"/>
        <v>44788</v>
      </c>
      <c r="R6" s="34">
        <f t="shared" si="0"/>
        <v>44789</v>
      </c>
      <c r="S6" s="34">
        <f t="shared" si="0"/>
        <v>44790</v>
      </c>
      <c r="T6" s="34">
        <f t="shared" si="0"/>
        <v>44791</v>
      </c>
      <c r="U6" s="34">
        <f t="shared" si="0"/>
        <v>44792</v>
      </c>
      <c r="V6" s="34">
        <f t="shared" si="0"/>
        <v>44793</v>
      </c>
      <c r="W6" s="34">
        <f t="shared" si="0"/>
        <v>44794</v>
      </c>
      <c r="X6" s="34">
        <f t="shared" si="0"/>
        <v>44795</v>
      </c>
      <c r="Y6" s="34">
        <f t="shared" si="0"/>
        <v>44796</v>
      </c>
      <c r="Z6" s="34">
        <f t="shared" si="0"/>
        <v>44797</v>
      </c>
      <c r="AA6" s="34">
        <f t="shared" si="0"/>
        <v>44798</v>
      </c>
      <c r="AB6" s="34">
        <f t="shared" si="0"/>
        <v>44799</v>
      </c>
      <c r="AC6" s="34">
        <f t="shared" si="0"/>
        <v>44800</v>
      </c>
      <c r="AD6" s="34">
        <f t="shared" si="0"/>
        <v>44801</v>
      </c>
      <c r="AE6" s="34">
        <f>IF(ISERROR(DATE($AF$3,$AU$24,AE5)),"",(DATE($AF$3,$AU$24,AE5)))</f>
        <v>44802</v>
      </c>
      <c r="AF6" s="34">
        <f>IF(ISERROR(DATE($AF$3,$AU$24,AF5)),"",(DATE($AF$3,$AU$24,AF5)))</f>
        <v>44803</v>
      </c>
      <c r="AG6" s="83">
        <f>IF(ISERROR(DATE($AF$3,$AU$24,AG5)),"",(DATE($AF$3,$AU$24,AG5)))</f>
        <v>44804</v>
      </c>
      <c r="AH6" s="142"/>
      <c r="AI6" s="4"/>
    </row>
    <row r="7" spans="1:35" x14ac:dyDescent="0.25">
      <c r="A7" s="74" t="s">
        <v>47</v>
      </c>
      <c r="B7" s="75" t="s">
        <v>75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4"/>
      <c r="AH7" s="90"/>
    </row>
    <row r="8" spans="1:35" ht="15.75" thickBot="1" x14ac:dyDescent="0.3">
      <c r="A8" s="135" t="s">
        <v>61</v>
      </c>
      <c r="B8" s="136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5"/>
      <c r="AH8" s="91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/>
      <c r="AH9" s="91"/>
    </row>
    <row r="10" spans="1:35" ht="39" x14ac:dyDescent="0.25">
      <c r="A10" s="71" t="s">
        <v>56</v>
      </c>
      <c r="B10" s="97" t="s">
        <v>72</v>
      </c>
      <c r="C10" s="45">
        <v>7.5</v>
      </c>
      <c r="D10" s="45">
        <v>7.5</v>
      </c>
      <c r="E10" s="45">
        <v>7.5</v>
      </c>
      <c r="F10" s="45">
        <v>7.5</v>
      </c>
      <c r="G10" s="45">
        <v>7.5</v>
      </c>
      <c r="H10" s="45"/>
      <c r="I10" s="45"/>
      <c r="J10" s="45"/>
      <c r="K10" s="45"/>
      <c r="L10" s="45"/>
      <c r="M10" s="45"/>
      <c r="N10" s="45"/>
      <c r="O10" s="45"/>
      <c r="P10" s="45"/>
      <c r="Q10" s="45">
        <v>7.5</v>
      </c>
      <c r="R10" s="45"/>
      <c r="S10" s="45">
        <v>7.5</v>
      </c>
      <c r="T10" s="45">
        <v>7.5</v>
      </c>
      <c r="U10" s="45">
        <v>7.5</v>
      </c>
      <c r="V10" s="45"/>
      <c r="W10" s="45"/>
      <c r="X10" s="45">
        <v>7.5</v>
      </c>
      <c r="Y10" s="45">
        <v>7.5</v>
      </c>
      <c r="Z10" s="45">
        <v>7.5</v>
      </c>
      <c r="AA10" s="45">
        <v>3</v>
      </c>
      <c r="AB10" s="45">
        <v>7.5</v>
      </c>
      <c r="AC10" s="45"/>
      <c r="AD10" s="45"/>
      <c r="AE10" s="45"/>
      <c r="AF10" s="45">
        <v>7.5</v>
      </c>
      <c r="AG10" s="45">
        <v>7.5</v>
      </c>
      <c r="AH10" s="92">
        <f t="shared" ref="AH10:AH16" si="1">SUM(C10:AG10)</f>
        <v>115.5</v>
      </c>
    </row>
    <row r="11" spans="1:35" ht="27" thickBot="1" x14ac:dyDescent="0.3">
      <c r="A11" s="72" t="s">
        <v>57</v>
      </c>
      <c r="B11" s="77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2">
        <f t="shared" si="1"/>
        <v>0</v>
      </c>
    </row>
    <row r="12" spans="1:35" ht="15.75" thickBot="1" x14ac:dyDescent="0.3">
      <c r="A12" s="137" t="s">
        <v>62</v>
      </c>
      <c r="B12" s="138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2"/>
    </row>
    <row r="13" spans="1:35" ht="39.75" thickBot="1" x14ac:dyDescent="0.3">
      <c r="A13" s="78" t="s">
        <v>58</v>
      </c>
      <c r="B13" s="81" t="s">
        <v>70</v>
      </c>
      <c r="C13" s="52"/>
      <c r="D13" s="53"/>
      <c r="E13" s="53">
        <v>1</v>
      </c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>
        <v>1</v>
      </c>
      <c r="T13" s="53"/>
      <c r="U13" s="53"/>
      <c r="V13" s="45"/>
      <c r="W13" s="45"/>
      <c r="X13" s="52"/>
      <c r="Y13" s="53"/>
      <c r="Z13" s="53">
        <v>1</v>
      </c>
      <c r="AA13" s="53"/>
      <c r="AB13" s="53"/>
      <c r="AC13" s="45"/>
      <c r="AD13" s="45"/>
      <c r="AE13" s="53"/>
      <c r="AF13" s="53"/>
      <c r="AG13" s="53">
        <v>1</v>
      </c>
      <c r="AH13" s="92">
        <f t="shared" si="1"/>
        <v>4</v>
      </c>
    </row>
    <row r="14" spans="1:35" x14ac:dyDescent="0.25">
      <c r="A14" s="133" t="s">
        <v>63</v>
      </c>
      <c r="B14" s="134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8"/>
      <c r="AH14" s="92"/>
    </row>
    <row r="15" spans="1:35" ht="26.25" x14ac:dyDescent="0.25">
      <c r="A15" s="80" t="s">
        <v>60</v>
      </c>
      <c r="B15" s="81"/>
      <c r="C15" s="9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7"/>
      <c r="AH15" s="92">
        <f t="shared" si="1"/>
        <v>0</v>
      </c>
    </row>
    <row r="16" spans="1:35" ht="28.9" customHeight="1" thickBot="1" x14ac:dyDescent="0.3">
      <c r="A16" s="139" t="s">
        <v>59</v>
      </c>
      <c r="B16" s="140"/>
      <c r="C16" s="79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89"/>
      <c r="AH16" s="93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7.5</v>
      </c>
      <c r="D17" s="54">
        <f t="shared" si="2"/>
        <v>7.5</v>
      </c>
      <c r="E17" s="54">
        <f t="shared" si="2"/>
        <v>8.5</v>
      </c>
      <c r="F17" s="54">
        <f t="shared" si="2"/>
        <v>7.5</v>
      </c>
      <c r="G17" s="54">
        <f t="shared" si="2"/>
        <v>7.5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0</v>
      </c>
      <c r="N17" s="54">
        <f t="shared" si="2"/>
        <v>0</v>
      </c>
      <c r="O17" s="54">
        <f t="shared" si="2"/>
        <v>0</v>
      </c>
      <c r="P17" s="54">
        <f t="shared" si="2"/>
        <v>0</v>
      </c>
      <c r="Q17" s="54">
        <f t="shared" si="2"/>
        <v>7.5</v>
      </c>
      <c r="R17" s="54">
        <f t="shared" si="2"/>
        <v>0</v>
      </c>
      <c r="S17" s="54">
        <f t="shared" si="2"/>
        <v>8.5</v>
      </c>
      <c r="T17" s="54">
        <f t="shared" si="2"/>
        <v>7.5</v>
      </c>
      <c r="U17" s="54">
        <f t="shared" si="2"/>
        <v>7.5</v>
      </c>
      <c r="V17" s="54">
        <f t="shared" si="2"/>
        <v>0</v>
      </c>
      <c r="W17" s="54">
        <f t="shared" si="2"/>
        <v>0</v>
      </c>
      <c r="X17" s="54">
        <f t="shared" si="2"/>
        <v>7.5</v>
      </c>
      <c r="Y17" s="54">
        <f t="shared" si="2"/>
        <v>7.5</v>
      </c>
      <c r="Z17" s="54">
        <f t="shared" si="2"/>
        <v>8.5</v>
      </c>
      <c r="AA17" s="54">
        <f t="shared" si="2"/>
        <v>3</v>
      </c>
      <c r="AB17" s="54">
        <f t="shared" si="2"/>
        <v>7.5</v>
      </c>
      <c r="AC17" s="54">
        <f t="shared" si="2"/>
        <v>0</v>
      </c>
      <c r="AD17" s="54">
        <f t="shared" si="2"/>
        <v>0</v>
      </c>
      <c r="AE17" s="54">
        <f t="shared" si="2"/>
        <v>0</v>
      </c>
      <c r="AF17" s="54">
        <f t="shared" si="2"/>
        <v>7.5</v>
      </c>
      <c r="AG17" s="55">
        <f t="shared" si="2"/>
        <v>8.5</v>
      </c>
      <c r="AH17" s="55">
        <f t="shared" si="2"/>
        <v>119.5</v>
      </c>
    </row>
    <row r="18" spans="1:53" x14ac:dyDescent="0.25">
      <c r="A18" s="131" t="s">
        <v>44</v>
      </c>
      <c r="B18" s="131"/>
      <c r="C18" s="99">
        <v>0.3125</v>
      </c>
      <c r="D18" s="99">
        <v>0.3125</v>
      </c>
      <c r="E18" s="99">
        <v>0.3125</v>
      </c>
      <c r="F18" s="99">
        <v>0.3125</v>
      </c>
      <c r="G18" s="99">
        <v>0.3125</v>
      </c>
      <c r="H18" s="99"/>
      <c r="I18" s="99"/>
      <c r="J18" s="99"/>
      <c r="K18" s="99"/>
      <c r="L18" s="99"/>
      <c r="M18" s="99"/>
      <c r="N18" s="99"/>
      <c r="O18" s="99"/>
      <c r="P18" s="99"/>
      <c r="Q18" s="99">
        <v>0.3125</v>
      </c>
      <c r="R18" s="99"/>
      <c r="S18" s="99">
        <v>0.3125</v>
      </c>
      <c r="T18" s="99">
        <v>0.3125</v>
      </c>
      <c r="U18" s="99">
        <v>0.3125</v>
      </c>
      <c r="V18" s="99"/>
      <c r="W18" s="99"/>
      <c r="X18" s="99">
        <v>0.3125</v>
      </c>
      <c r="Y18" s="99">
        <v>0.3125</v>
      </c>
      <c r="Z18" s="99">
        <v>0.3125</v>
      </c>
      <c r="AA18" s="99">
        <v>0.3125</v>
      </c>
      <c r="AB18" s="99">
        <v>0.3125</v>
      </c>
      <c r="AC18" s="99"/>
      <c r="AD18" s="99"/>
      <c r="AE18" s="99"/>
      <c r="AF18" s="99">
        <v>0.3125</v>
      </c>
      <c r="AG18" s="99">
        <v>0.3125</v>
      </c>
      <c r="AH18" s="46"/>
    </row>
    <row r="19" spans="1:53" x14ac:dyDescent="0.25">
      <c r="A19" s="132" t="s">
        <v>43</v>
      </c>
      <c r="B19" s="132"/>
      <c r="C19" s="99">
        <v>0.64583333333333337</v>
      </c>
      <c r="D19" s="99">
        <v>0.64583333333333337</v>
      </c>
      <c r="E19" s="99">
        <v>0.72916666666666663</v>
      </c>
      <c r="F19" s="99">
        <v>0.64583333333333337</v>
      </c>
      <c r="G19" s="99">
        <v>0.64583333333333337</v>
      </c>
      <c r="H19" s="99"/>
      <c r="I19" s="99"/>
      <c r="J19" s="99"/>
      <c r="K19" s="99"/>
      <c r="L19" s="99"/>
      <c r="M19" s="99"/>
      <c r="N19" s="99"/>
      <c r="O19" s="99"/>
      <c r="P19" s="99"/>
      <c r="Q19" s="99">
        <v>0.64583333333333337</v>
      </c>
      <c r="R19" s="99"/>
      <c r="S19" s="99">
        <v>0.72916666666666663</v>
      </c>
      <c r="T19" s="99">
        <v>0.64583333333333337</v>
      </c>
      <c r="U19" s="99">
        <v>0.64583333333333337</v>
      </c>
      <c r="V19" s="99"/>
      <c r="W19" s="99"/>
      <c r="X19" s="99">
        <v>0.64583333333333337</v>
      </c>
      <c r="Y19" s="99">
        <v>0.64583333333333337</v>
      </c>
      <c r="Z19" s="99">
        <v>0.72916666666666663</v>
      </c>
      <c r="AA19" s="99">
        <v>0.64583333333333337</v>
      </c>
      <c r="AB19" s="99">
        <v>0.64583333333333337</v>
      </c>
      <c r="AC19" s="99"/>
      <c r="AD19" s="99"/>
      <c r="AE19" s="99"/>
      <c r="AF19" s="99">
        <v>0.64583333333333337</v>
      </c>
      <c r="AG19" s="99">
        <v>0.64583333333333337</v>
      </c>
      <c r="AH19" s="47"/>
    </row>
    <row r="20" spans="1:53" x14ac:dyDescent="0.25">
      <c r="A20" s="128" t="s">
        <v>42</v>
      </c>
      <c r="B20" s="128"/>
      <c r="C20" s="56">
        <f>C19-C18</f>
        <v>0.33333333333333337</v>
      </c>
      <c r="D20" s="56">
        <f t="shared" ref="D20:AG20" si="3">D19-D18</f>
        <v>0.33333333333333337</v>
      </c>
      <c r="E20" s="56">
        <f>E19-E18</f>
        <v>0.41666666666666663</v>
      </c>
      <c r="F20" s="56">
        <f>F19-F18</f>
        <v>0.33333333333333337</v>
      </c>
      <c r="G20" s="56">
        <f t="shared" si="3"/>
        <v>0.33333333333333337</v>
      </c>
      <c r="H20" s="56">
        <f t="shared" si="3"/>
        <v>0</v>
      </c>
      <c r="I20" s="56">
        <f t="shared" si="3"/>
        <v>0</v>
      </c>
      <c r="J20" s="56">
        <f t="shared" si="3"/>
        <v>0</v>
      </c>
      <c r="K20" s="56">
        <f t="shared" si="3"/>
        <v>0</v>
      </c>
      <c r="L20" s="56">
        <f t="shared" si="3"/>
        <v>0</v>
      </c>
      <c r="M20" s="56">
        <f t="shared" si="3"/>
        <v>0</v>
      </c>
      <c r="N20" s="56">
        <f t="shared" si="3"/>
        <v>0</v>
      </c>
      <c r="O20" s="56">
        <f t="shared" si="3"/>
        <v>0</v>
      </c>
      <c r="P20" s="56">
        <f t="shared" si="3"/>
        <v>0</v>
      </c>
      <c r="Q20" s="56">
        <f t="shared" si="3"/>
        <v>0.33333333333333337</v>
      </c>
      <c r="R20" s="56">
        <f t="shared" si="3"/>
        <v>0</v>
      </c>
      <c r="S20" s="56">
        <f t="shared" si="3"/>
        <v>0.41666666666666663</v>
      </c>
      <c r="T20" s="56">
        <f t="shared" si="3"/>
        <v>0.33333333333333337</v>
      </c>
      <c r="U20" s="56">
        <f t="shared" si="3"/>
        <v>0.33333333333333337</v>
      </c>
      <c r="V20" s="56">
        <f t="shared" si="3"/>
        <v>0</v>
      </c>
      <c r="W20" s="56">
        <f t="shared" si="3"/>
        <v>0</v>
      </c>
      <c r="X20" s="56">
        <f t="shared" si="3"/>
        <v>0.33333333333333337</v>
      </c>
      <c r="Y20" s="56">
        <f t="shared" si="3"/>
        <v>0.33333333333333337</v>
      </c>
      <c r="Z20" s="56">
        <f t="shared" si="3"/>
        <v>0.41666666666666663</v>
      </c>
      <c r="AA20" s="56">
        <f t="shared" si="3"/>
        <v>0.33333333333333337</v>
      </c>
      <c r="AB20" s="56">
        <f t="shared" si="3"/>
        <v>0.33333333333333337</v>
      </c>
      <c r="AC20" s="56">
        <f t="shared" si="3"/>
        <v>0</v>
      </c>
      <c r="AD20" s="56">
        <f t="shared" si="3"/>
        <v>0</v>
      </c>
      <c r="AE20" s="56">
        <f t="shared" si="3"/>
        <v>0</v>
      </c>
      <c r="AF20" s="56">
        <f t="shared" si="3"/>
        <v>0.33333333333333337</v>
      </c>
      <c r="AG20" s="56">
        <f t="shared" si="3"/>
        <v>0.33333333333333337</v>
      </c>
      <c r="AH20" s="48"/>
    </row>
    <row r="21" spans="1:53" x14ac:dyDescent="0.25">
      <c r="A21" s="127" t="s">
        <v>54</v>
      </c>
      <c r="B21" s="128"/>
      <c r="C21" s="61">
        <f>(C20-INT(C20))*24</f>
        <v>8</v>
      </c>
      <c r="D21" s="61">
        <f>(D20-INT(D20))*24</f>
        <v>8</v>
      </c>
      <c r="E21" s="61">
        <f t="shared" ref="E21:AG21" si="4">(E20-INT(E20))*24</f>
        <v>10</v>
      </c>
      <c r="F21" s="61">
        <f t="shared" si="4"/>
        <v>8</v>
      </c>
      <c r="G21" s="61">
        <f>(G20-INT(G20))*24</f>
        <v>8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61">
        <f t="shared" si="4"/>
        <v>0</v>
      </c>
      <c r="M21" s="61">
        <f t="shared" si="4"/>
        <v>0</v>
      </c>
      <c r="N21" s="61">
        <f t="shared" si="4"/>
        <v>0</v>
      </c>
      <c r="O21" s="61">
        <f t="shared" si="4"/>
        <v>0</v>
      </c>
      <c r="P21" s="61">
        <f t="shared" si="4"/>
        <v>0</v>
      </c>
      <c r="Q21" s="61">
        <f t="shared" si="4"/>
        <v>8</v>
      </c>
      <c r="R21" s="61">
        <f t="shared" si="4"/>
        <v>0</v>
      </c>
      <c r="S21" s="61">
        <f t="shared" si="4"/>
        <v>10</v>
      </c>
      <c r="T21" s="61">
        <f t="shared" si="4"/>
        <v>8</v>
      </c>
      <c r="U21" s="61">
        <f t="shared" si="4"/>
        <v>8</v>
      </c>
      <c r="V21" s="61">
        <f t="shared" si="4"/>
        <v>0</v>
      </c>
      <c r="W21" s="61">
        <f t="shared" si="4"/>
        <v>0</v>
      </c>
      <c r="X21" s="61">
        <f t="shared" si="4"/>
        <v>8</v>
      </c>
      <c r="Y21" s="61">
        <f t="shared" si="4"/>
        <v>8</v>
      </c>
      <c r="Z21" s="61">
        <f t="shared" si="4"/>
        <v>10</v>
      </c>
      <c r="AA21" s="61">
        <f t="shared" si="4"/>
        <v>8</v>
      </c>
      <c r="AB21" s="61">
        <f t="shared" si="4"/>
        <v>8</v>
      </c>
      <c r="AC21" s="61">
        <f t="shared" si="4"/>
        <v>0</v>
      </c>
      <c r="AD21" s="61">
        <f t="shared" si="4"/>
        <v>0</v>
      </c>
      <c r="AE21" s="61">
        <f t="shared" si="4"/>
        <v>0</v>
      </c>
      <c r="AF21" s="61">
        <f t="shared" si="4"/>
        <v>8</v>
      </c>
      <c r="AG21" s="57">
        <f t="shared" si="4"/>
        <v>8</v>
      </c>
      <c r="AH21" s="48"/>
    </row>
    <row r="22" spans="1:53" x14ac:dyDescent="0.25">
      <c r="A22" s="76" t="s">
        <v>41</v>
      </c>
      <c r="B22" s="76"/>
      <c r="C22" s="100"/>
      <c r="D22" s="58"/>
      <c r="E22" s="179"/>
      <c r="F22" s="179"/>
      <c r="G22" s="100"/>
      <c r="H22" s="58"/>
      <c r="I22" s="58"/>
      <c r="J22" s="179" t="s">
        <v>67</v>
      </c>
      <c r="K22" s="60" t="s">
        <v>67</v>
      </c>
      <c r="L22" s="179" t="s">
        <v>67</v>
      </c>
      <c r="M22" s="60" t="s">
        <v>67</v>
      </c>
      <c r="N22" s="60" t="s">
        <v>67</v>
      </c>
      <c r="O22" s="179"/>
      <c r="P22" s="60"/>
      <c r="Q22" s="58"/>
      <c r="R22" s="179" t="s">
        <v>69</v>
      </c>
      <c r="S22" s="100"/>
      <c r="T22" s="179"/>
      <c r="U22" s="60"/>
      <c r="V22" s="100"/>
      <c r="W22" s="58"/>
      <c r="X22" s="58"/>
      <c r="Y22" s="60"/>
      <c r="Z22" s="58"/>
      <c r="AA22" s="60" t="s">
        <v>68</v>
      </c>
      <c r="AB22" s="60"/>
      <c r="AC22" s="58"/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08" t="s">
        <v>40</v>
      </c>
      <c r="B24" s="109"/>
      <c r="K24" s="112" t="s">
        <v>55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4"/>
      <c r="AS24" s="1">
        <v>2016</v>
      </c>
      <c r="AU24" s="1">
        <f>MONTH(DATEVALUE(X3&amp;" 1"))</f>
        <v>8</v>
      </c>
      <c r="AV24" s="105" t="s">
        <v>39</v>
      </c>
      <c r="AW24" s="106"/>
      <c r="AX24" s="106"/>
      <c r="AY24" s="106"/>
      <c r="AZ24" s="107"/>
      <c r="BA24" s="8">
        <f>DATE($AF$3,1,1)</f>
        <v>44562</v>
      </c>
    </row>
    <row r="25" spans="1:53" ht="15.75" customHeight="1" thickBot="1" x14ac:dyDescent="0.3">
      <c r="A25" s="110"/>
      <c r="B25" s="111"/>
      <c r="K25" s="115" t="s">
        <v>74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3"/>
      <c r="AS25" s="1">
        <v>2017</v>
      </c>
      <c r="AV25" s="105" t="s">
        <v>38</v>
      </c>
      <c r="AW25" s="106"/>
      <c r="AX25" s="106"/>
      <c r="AY25" s="106"/>
      <c r="AZ25" s="107"/>
      <c r="BA25" s="8">
        <f>DATE($AF$3,1,6)</f>
        <v>44567</v>
      </c>
    </row>
    <row r="26" spans="1:53" ht="21" customHeight="1" x14ac:dyDescent="0.25">
      <c r="A26" s="28" t="s">
        <v>37</v>
      </c>
      <c r="B26" s="27">
        <v>115.5</v>
      </c>
      <c r="K26" s="164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6"/>
      <c r="AS26" s="1">
        <v>2018</v>
      </c>
      <c r="AV26" s="94" t="s">
        <v>36</v>
      </c>
      <c r="AW26" s="95"/>
      <c r="AX26" s="95"/>
      <c r="AY26" s="95"/>
      <c r="AZ26" s="96"/>
      <c r="BA26" s="8">
        <f>BA27-3</f>
        <v>44666</v>
      </c>
    </row>
    <row r="27" spans="1:53" x14ac:dyDescent="0.25">
      <c r="A27" s="25" t="s">
        <v>35</v>
      </c>
      <c r="B27" s="26">
        <v>7.5</v>
      </c>
      <c r="K27" s="164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6"/>
      <c r="AS27" s="1">
        <v>2019</v>
      </c>
      <c r="AV27" s="94" t="s">
        <v>34</v>
      </c>
      <c r="AW27" s="95"/>
      <c r="AX27" s="95"/>
      <c r="AY27" s="95"/>
      <c r="AZ27" s="96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37.5</v>
      </c>
      <c r="K28" s="164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6"/>
      <c r="AS28" s="1">
        <v>2020</v>
      </c>
      <c r="AV28" s="94" t="s">
        <v>32</v>
      </c>
      <c r="AW28" s="95"/>
      <c r="AX28" s="95"/>
      <c r="AY28" s="95"/>
      <c r="AZ28" s="96"/>
      <c r="BA28" s="8">
        <f>DATE($AF$3,5,1)</f>
        <v>44682</v>
      </c>
    </row>
    <row r="29" spans="1:53" x14ac:dyDescent="0.25">
      <c r="A29" s="25" t="s">
        <v>0</v>
      </c>
      <c r="B29" s="26">
        <v>12</v>
      </c>
      <c r="K29" s="164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6"/>
      <c r="AS29" s="1">
        <v>2021</v>
      </c>
      <c r="AV29" s="94" t="s">
        <v>31</v>
      </c>
      <c r="AW29" s="95"/>
      <c r="AX29" s="95"/>
      <c r="AY29" s="95"/>
      <c r="AZ29" s="96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64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6"/>
      <c r="AS30" s="1">
        <v>2022</v>
      </c>
      <c r="AV30" s="94" t="s">
        <v>29</v>
      </c>
      <c r="AW30" s="95"/>
      <c r="AX30" s="95"/>
      <c r="AY30" s="95"/>
      <c r="AZ30" s="96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64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6"/>
      <c r="AS31" s="1">
        <v>2023</v>
      </c>
      <c r="AV31" s="94" t="s">
        <v>27</v>
      </c>
      <c r="AW31" s="95"/>
      <c r="AX31" s="95"/>
      <c r="AY31" s="95"/>
      <c r="AZ31" s="96"/>
      <c r="BA31" s="8">
        <f>DATE($AF$3,8,29)</f>
        <v>44802</v>
      </c>
    </row>
    <row r="32" spans="1:53" x14ac:dyDescent="0.25">
      <c r="A32" s="25" t="s">
        <v>26</v>
      </c>
      <c r="B32" s="101">
        <v>0</v>
      </c>
      <c r="K32" s="164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6"/>
      <c r="AS32" s="3" t="s">
        <v>25</v>
      </c>
      <c r="AV32" s="94" t="s">
        <v>24</v>
      </c>
      <c r="AW32" s="95"/>
      <c r="AX32" s="95"/>
      <c r="AY32" s="95"/>
      <c r="AZ32" s="96"/>
      <c r="BA32" s="8">
        <f>DATE($AF$3,9,1)</f>
        <v>44805</v>
      </c>
    </row>
    <row r="33" spans="1:53" ht="15.75" thickBot="1" x14ac:dyDescent="0.3">
      <c r="A33" s="24" t="s">
        <v>23</v>
      </c>
      <c r="B33" s="102">
        <v>0</v>
      </c>
      <c r="K33" s="164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6"/>
      <c r="AS33" s="3" t="s">
        <v>22</v>
      </c>
      <c r="AV33" s="94" t="s">
        <v>21</v>
      </c>
      <c r="AW33" s="95"/>
      <c r="AX33" s="95"/>
      <c r="AY33" s="95"/>
      <c r="AZ33" s="96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172.5</v>
      </c>
      <c r="K34" s="164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6"/>
      <c r="AS34" s="3" t="s">
        <v>19</v>
      </c>
      <c r="AV34" s="94" t="s">
        <v>18</v>
      </c>
      <c r="AW34" s="95"/>
      <c r="AX34" s="95"/>
      <c r="AY34" s="95"/>
      <c r="AZ34" s="96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44806</v>
      </c>
      <c r="C35" s="1"/>
      <c r="D35" s="1"/>
      <c r="E35" s="1"/>
      <c r="F35" s="1"/>
      <c r="G35" s="1"/>
      <c r="K35" s="164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6"/>
      <c r="AS35" s="3" t="s">
        <v>17</v>
      </c>
      <c r="AT35" s="1"/>
      <c r="AU35" s="7"/>
      <c r="AV35" s="94" t="s">
        <v>16</v>
      </c>
      <c r="AW35" s="95"/>
      <c r="AX35" s="95"/>
      <c r="AY35" s="95"/>
      <c r="AZ35" s="96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67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9"/>
      <c r="AS36" s="3" t="s">
        <v>14</v>
      </c>
      <c r="AU36" s="7"/>
      <c r="AV36" s="94" t="s">
        <v>13</v>
      </c>
      <c r="AW36" s="95"/>
      <c r="AX36" s="95"/>
      <c r="AY36" s="95"/>
      <c r="AZ36" s="96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4" t="s">
        <v>11</v>
      </c>
      <c r="AW37" s="95"/>
      <c r="AX37" s="95"/>
      <c r="AY37" s="95"/>
      <c r="AZ37" s="96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3" t="s">
        <v>9</v>
      </c>
      <c r="C38" s="103"/>
      <c r="D38" s="103"/>
      <c r="E38" s="104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31" priority="27" operator="greaterThan">
      <formula>12</formula>
    </cfRule>
  </conditionalFormatting>
  <conditionalFormatting sqref="C23:AG23 AH20:AH21">
    <cfRule type="cellIs" dxfId="30" priority="26" operator="greaterThan">
      <formula>12</formula>
    </cfRule>
  </conditionalFormatting>
  <conditionalFormatting sqref="C5:AG6">
    <cfRule type="expression" dxfId="29" priority="28">
      <formula>OR(WEEKDAY(C$6,2)=6,WEEKDAY(C$6,2)=7)</formula>
    </cfRule>
    <cfRule type="expression" dxfId="28" priority="29">
      <formula>VLOOKUP(C$6,$BA$24:$BA$38,1,0)</formula>
    </cfRule>
  </conditionalFormatting>
  <conditionalFormatting sqref="C10:AG16">
    <cfRule type="expression" dxfId="18" priority="6">
      <formula>OR(WEEKDAY(C$6,2)=6,WEEKDAY(C$6,2)=7)</formula>
    </cfRule>
    <cfRule type="expression" dxfId="17" priority="7">
      <formula>VLOOKUP(C$6,$BA$24:$BA$38,1,0)</formula>
    </cfRule>
  </conditionalFormatting>
  <conditionalFormatting sqref="C18:AG19">
    <cfRule type="cellIs" dxfId="13" priority="5" operator="greaterThan">
      <formula>12</formula>
    </cfRule>
  </conditionalFormatting>
  <conditionalFormatting sqref="C22:F22 H22:M22 O22:T22 V22:AG22">
    <cfRule type="cellIs" dxfId="7" priority="4" operator="greaterThan">
      <formula>12</formula>
    </cfRule>
  </conditionalFormatting>
  <conditionalFormatting sqref="G22">
    <cfRule type="cellIs" dxfId="6" priority="3" operator="greaterThan">
      <formula>12</formula>
    </cfRule>
  </conditionalFormatting>
  <conditionalFormatting sqref="N22">
    <cfRule type="cellIs" dxfId="5" priority="2" operator="greaterThan">
      <formula>12</formula>
    </cfRule>
  </conditionalFormatting>
  <conditionalFormatting sqref="U22">
    <cfRule type="cellIs" dxfId="4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EB866CA9-D5AB-4DA2-AAD4-09AC2C244B8F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70" t="s">
        <v>64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x14ac:dyDescent="0.25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x14ac:dyDescent="0.2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1:12" x14ac:dyDescent="0.25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1:12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1:12" x14ac:dyDescent="0.25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1:12" x14ac:dyDescent="0.2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5"/>
    </row>
    <row r="8" spans="1:12" x14ac:dyDescent="0.25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5"/>
    </row>
    <row r="9" spans="1:12" x14ac:dyDescent="0.25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1:12" x14ac:dyDescent="0.25">
      <c r="A10" s="173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5"/>
    </row>
    <row r="11" spans="1:12" x14ac:dyDescent="0.25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5"/>
    </row>
    <row r="12" spans="1:12" x14ac:dyDescent="0.25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5"/>
    </row>
    <row r="13" spans="1:12" x14ac:dyDescent="0.25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5"/>
    </row>
    <row r="14" spans="1:12" x14ac:dyDescent="0.25">
      <c r="A14" s="173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5"/>
    </row>
    <row r="15" spans="1:12" x14ac:dyDescent="0.25">
      <c r="A15" s="173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5"/>
    </row>
    <row r="16" spans="1:12" x14ac:dyDescent="0.25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3" x14ac:dyDescent="0.25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3" x14ac:dyDescent="0.25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5"/>
    </row>
    <row r="19" spans="1:13" x14ac:dyDescent="0.25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5"/>
    </row>
    <row r="20" spans="1:13" x14ac:dyDescent="0.25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1:13" x14ac:dyDescent="0.25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5"/>
    </row>
    <row r="22" spans="1:13" x14ac:dyDescent="0.25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3" x14ac:dyDescent="0.25">
      <c r="A23" s="173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5"/>
    </row>
    <row r="24" spans="1:13" x14ac:dyDescent="0.25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5"/>
    </row>
    <row r="25" spans="1:13" x14ac:dyDescent="0.25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5"/>
    </row>
    <row r="26" spans="1:13" ht="193.5" customHeight="1" x14ac:dyDescent="0.25">
      <c r="A26" s="176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8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2022-08-08T07:19:45Z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