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ZŠ\"/>
    </mc:Choice>
  </mc:AlternateContent>
  <xr:revisionPtr revIDLastSave="0" documentId="13_ncr:1_{870FD21F-05B6-4E6C-9CEE-89B4B5C3F2DB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T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<sst xmlns="http://schemas.openxmlformats.org/spreadsheetml/2006/main" count="235" uniqueCount="76">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</sst>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4" fontId="22" fillId="0" borderId="48" xfId="2" applyNumberFormat="1" applyFont="1" applyFill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4" zoomScale="85" zoomScaleNormal="100" zoomScaleSheetLayoutView="100" workbookViewId="0">
      <selection activeCell="F28" sqref="F2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5" ht="15.75" thickBot="1" x14ac:dyDescent="0.3">
      <c r="A3" s="150" t="s">
        <v>53</v>
      </c>
      <c r="B3" s="151"/>
      <c r="C3" s="151"/>
      <c r="D3" s="151"/>
      <c r="E3" s="151"/>
      <c r="F3" s="151"/>
      <c r="G3" s="152"/>
      <c r="H3" s="156" t="s">
        <v>52</v>
      </c>
      <c r="I3" s="157"/>
      <c r="J3" s="158"/>
      <c r="K3" s="144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159" t="s">
        <v>51</v>
      </c>
      <c r="W3" s="161"/>
      <c r="X3" s="153" t="s">
        <v>6</v>
      </c>
      <c r="Y3" s="154"/>
      <c r="Z3" s="154"/>
      <c r="AA3" s="154"/>
      <c r="AB3" s="154"/>
      <c r="AC3" s="155"/>
      <c r="AD3" s="159" t="s">
        <v>50</v>
      </c>
      <c r="AE3" s="160"/>
      <c r="AF3" s="147">
        <v>2022</v>
      </c>
      <c r="AG3" s="148"/>
      <c r="AH3" s="149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41" t="s">
        <v>48</v>
      </c>
      <c r="AI5" s="4"/>
    </row>
    <row r="6" spans="1:35" ht="15.75" thickBot="1" x14ac:dyDescent="0.3">
      <c r="A6" s="129"/>
      <c r="B6" s="130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3">
        <f>IF(ISERROR(DATE($AF$3,$AU$24,AG5)),"",(DATE($AF$3,$AU$24,AG5)))</f>
        <v>44804</v>
      </c>
      <c r="AH6" s="142"/>
      <c r="AI6" s="4"/>
    </row>
    <row r="7" spans="1:35" x14ac:dyDescent="0.25">
      <c r="A7" s="74" t="s">
        <v>47</v>
      </c>
      <c r="B7" s="75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5" t="s">
        <v>61</v>
      </c>
      <c r="B8" s="136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72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2">
        <f t="shared" ref="AH10:AH16" si="1">SUM(C10:AG10)</f>
        <v>115.5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7" t="s">
        <v>62</v>
      </c>
      <c r="B12" s="138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 t="s">
        <v>70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2">
        <f t="shared" si="1"/>
        <v>4</v>
      </c>
    </row>
    <row r="14" spans="1:35" x14ac:dyDescent="0.25">
      <c r="A14" s="133" t="s">
        <v>63</v>
      </c>
      <c r="B14" s="134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39" t="s">
        <v>59</v>
      </c>
      <c r="B16" s="140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9"/>
      <c r="AH16" s="93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31" t="s">
        <v>44</v>
      </c>
      <c r="B18" s="131"/>
      <c r="C18" s="99">
        <v>0.3125</v>
      </c>
      <c r="D18" s="99">
        <v>0.3125</v>
      </c>
      <c r="E18" s="99">
        <v>0.3125</v>
      </c>
      <c r="F18" s="99">
        <v>0.3125</v>
      </c>
      <c r="G18" s="99">
        <v>0.3125</v>
      </c>
      <c r="H18" s="99"/>
      <c r="I18" s="99"/>
      <c r="J18" s="99"/>
      <c r="K18" s="99"/>
      <c r="L18" s="99"/>
      <c r="M18" s="99"/>
      <c r="N18" s="99"/>
      <c r="O18" s="99"/>
      <c r="P18" s="99"/>
      <c r="Q18" s="99">
        <v>0.3125</v>
      </c>
      <c r="R18" s="99"/>
      <c r="S18" s="99">
        <v>0.3125</v>
      </c>
      <c r="T18" s="99">
        <v>0.3125</v>
      </c>
      <c r="U18" s="99">
        <v>0.3125</v>
      </c>
      <c r="V18" s="99"/>
      <c r="W18" s="99"/>
      <c r="X18" s="99">
        <v>0.3125</v>
      </c>
      <c r="Y18" s="99">
        <v>0.3125</v>
      </c>
      <c r="Z18" s="99">
        <v>0.3125</v>
      </c>
      <c r="AA18" s="99">
        <v>0.3125</v>
      </c>
      <c r="AB18" s="99">
        <v>0.3125</v>
      </c>
      <c r="AC18" s="99"/>
      <c r="AD18" s="99"/>
      <c r="AE18" s="99"/>
      <c r="AF18" s="99">
        <v>0.3125</v>
      </c>
      <c r="AG18" s="99">
        <v>0.3125</v>
      </c>
      <c r="AH18" s="46"/>
    </row>
    <row r="19" spans="1:53" x14ac:dyDescent="0.25">
      <c r="A19" s="132" t="s">
        <v>43</v>
      </c>
      <c r="B19" s="132"/>
      <c r="C19" s="99">
        <v>0.64583333333333337</v>
      </c>
      <c r="D19" s="99">
        <v>0.64583333333333337</v>
      </c>
      <c r="E19" s="99">
        <v>0.72916666666666663</v>
      </c>
      <c r="F19" s="99">
        <v>0.64583333333333337</v>
      </c>
      <c r="G19" s="99">
        <v>0.64583333333333337</v>
      </c>
      <c r="H19" s="99"/>
      <c r="I19" s="99"/>
      <c r="J19" s="99"/>
      <c r="K19" s="99"/>
      <c r="L19" s="99"/>
      <c r="M19" s="99"/>
      <c r="N19" s="99"/>
      <c r="O19" s="99"/>
      <c r="P19" s="99"/>
      <c r="Q19" s="99">
        <v>0.64583333333333337</v>
      </c>
      <c r="R19" s="99"/>
      <c r="S19" s="99">
        <v>0.72916666666666663</v>
      </c>
      <c r="T19" s="99">
        <v>0.64583333333333337</v>
      </c>
      <c r="U19" s="99">
        <v>0.64583333333333337</v>
      </c>
      <c r="V19" s="99"/>
      <c r="W19" s="99"/>
      <c r="X19" s="99">
        <v>0.64583333333333337</v>
      </c>
      <c r="Y19" s="99">
        <v>0.64583333333333337</v>
      </c>
      <c r="Z19" s="99">
        <v>0.72916666666666663</v>
      </c>
      <c r="AA19" s="99">
        <v>0.64583333333333337</v>
      </c>
      <c r="AB19" s="99">
        <v>0.64583333333333337</v>
      </c>
      <c r="AC19" s="99"/>
      <c r="AD19" s="99"/>
      <c r="AE19" s="99"/>
      <c r="AF19" s="99">
        <v>0.64583333333333337</v>
      </c>
      <c r="AG19" s="99">
        <v>0.64583333333333337</v>
      </c>
      <c r="AH19" s="47"/>
    </row>
    <row r="20" spans="1:53" x14ac:dyDescent="0.25">
      <c r="A20" s="128" t="s">
        <v>42</v>
      </c>
      <c r="B20" s="128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7" t="s">
        <v>54</v>
      </c>
      <c r="B21" s="128"/>
      <c r="C21" s="61">
        <f>(C20-INT(C20))*24</f>
        <v>8</v>
      </c>
      <c r="D21" s="61">
        <f>(D20-INT(D20))*24</f>
        <v>8</v>
      </c>
      <c r="E21" s="61">
        <f t="shared" ref="E21:AF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ref="AG21" si="5">(AG20-INT(AG20))*24</f>
        <v>8</v>
      </c>
      <c r="AH21" s="48"/>
    </row>
    <row r="22" spans="1:53" x14ac:dyDescent="0.25">
      <c r="A22" s="76" t="s">
        <v>41</v>
      </c>
      <c r="B22" s="76"/>
      <c r="C22" s="100"/>
      <c r="D22" s="58"/>
      <c r="E22" s="179"/>
      <c r="F22" s="179"/>
      <c r="G22" s="100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100"/>
      <c r="T22" s="179"/>
      <c r="U22" s="60"/>
      <c r="V22" s="100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8" t="s">
        <v>40</v>
      </c>
      <c r="B24" s="109"/>
      <c r="K24" s="112" t="s">
        <v>55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4"/>
      <c r="AS24" s="1">
        <v>2016</v>
      </c>
      <c r="AU24" s="1">
        <f>MONTH(DATEVALUE(X3&amp;" 1"))</f>
        <v>8</v>
      </c>
      <c r="AV24" s="105" t="s">
        <v>39</v>
      </c>
      <c r="AW24" s="106"/>
      <c r="AX24" s="106"/>
      <c r="AY24" s="106"/>
      <c r="AZ24" s="107"/>
      <c r="BA24" s="8">
        <f>DATE($AF$3,1,1)</f>
        <v>44562</v>
      </c>
    </row>
    <row r="25" spans="1:53" ht="15.75" thickBot="1" x14ac:dyDescent="0.3">
      <c r="A25" s="110"/>
      <c r="B25" s="111"/>
      <c r="K25" s="115" t="s">
        <v>71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  <c r="AS25" s="1">
        <v>2017</v>
      </c>
      <c r="AV25" s="105" t="s">
        <v>38</v>
      </c>
      <c r="AW25" s="106"/>
      <c r="AX25" s="106"/>
      <c r="AY25" s="106"/>
      <c r="AZ25" s="107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18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0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18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20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18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0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8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21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3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3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21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3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4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6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3" t="s">
        <v>9</v>
      </c>
      <c r="C38" s="103"/>
      <c r="D38" s="103"/>
      <c r="E38" s="10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53" priority="31" operator="greaterThan">
      <formula>12</formula>
    </cfRule>
  </conditionalFormatting>
  <conditionalFormatting sqref="C23:AG23 AH20:AH21">
    <cfRule type="cellIs" dxfId="52" priority="30" operator="greaterThan">
      <formula>12</formula>
    </cfRule>
  </conditionalFormatting>
  <conditionalFormatting sqref="C5:AG6">
    <cfRule type="expression" dxfId="51" priority="68">
      <formula>OR(WEEKDAY(C$6,2)=6,WEEKDAY(C$6,2)=7)</formula>
    </cfRule>
    <cfRule type="expression" dxfId="50" priority="69">
      <formula>VLOOKUP(C$6,$BA$24:$BA$38,1,0)</formula>
    </cfRule>
  </conditionalFormatting>
  <conditionalFormatting sqref="C10:AG16">
    <cfRule type="expression" dxfId="20" priority="6">
      <formula>OR(WEEKDAY(C$6,2)=6,WEEKDAY(C$6,2)=7)</formula>
    </cfRule>
    <cfRule type="expression" dxfId="19" priority="7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639E252B-EA2D-4366-A8D3-663BFABCED7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4" zoomScale="85" zoomScaleNormal="100" zoomScaleSheetLayoutView="100" workbookViewId="0">
      <selection activeCell="F28" sqref="F2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5" ht="15.75" thickBot="1" x14ac:dyDescent="0.3">
      <c r="A3" s="150" t="s">
        <v>53</v>
      </c>
      <c r="B3" s="151"/>
      <c r="C3" s="151"/>
      <c r="D3" s="151"/>
      <c r="E3" s="151"/>
      <c r="F3" s="151"/>
      <c r="G3" s="152"/>
      <c r="H3" s="156" t="s">
        <v>52</v>
      </c>
      <c r="I3" s="157"/>
      <c r="J3" s="158"/>
      <c r="K3" s="144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159" t="s">
        <v>51</v>
      </c>
      <c r="W3" s="161"/>
      <c r="X3" s="153" t="s">
        <v>6</v>
      </c>
      <c r="Y3" s="154"/>
      <c r="Z3" s="154"/>
      <c r="AA3" s="154"/>
      <c r="AB3" s="154"/>
      <c r="AC3" s="155"/>
      <c r="AD3" s="159" t="s">
        <v>50</v>
      </c>
      <c r="AE3" s="160"/>
      <c r="AF3" s="147">
        <v>2022</v>
      </c>
      <c r="AG3" s="148"/>
      <c r="AH3" s="149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41" t="s">
        <v>48</v>
      </c>
      <c r="AI5" s="4"/>
    </row>
    <row r="6" spans="1:35" ht="15.75" thickBot="1" x14ac:dyDescent="0.3">
      <c r="A6" s="129"/>
      <c r="B6" s="130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3">
        <f>IF(ISERROR(DATE($AF$3,$AU$24,AG5)),"",(DATE($AF$3,$AU$24,AG5)))</f>
        <v>44804</v>
      </c>
      <c r="AH6" s="142"/>
      <c r="AI6" s="4"/>
    </row>
    <row r="7" spans="1:35" x14ac:dyDescent="0.25">
      <c r="A7" s="74" t="s">
        <v>47</v>
      </c>
      <c r="B7" s="75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5" t="s">
        <v>61</v>
      </c>
      <c r="B8" s="136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72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2">
        <f t="shared" ref="AH10:AH16" si="1">SUM(C10:AG10)</f>
        <v>115.5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7" t="s">
        <v>62</v>
      </c>
      <c r="B12" s="138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 t="s">
        <v>70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2">
        <f t="shared" si="1"/>
        <v>4</v>
      </c>
    </row>
    <row r="14" spans="1:35" x14ac:dyDescent="0.25">
      <c r="A14" s="133" t="s">
        <v>63</v>
      </c>
      <c r="B14" s="134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39" t="s">
        <v>59</v>
      </c>
      <c r="B16" s="140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9"/>
      <c r="AH16" s="93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31" t="s">
        <v>44</v>
      </c>
      <c r="B18" s="131"/>
      <c r="C18" s="99">
        <v>0.3125</v>
      </c>
      <c r="D18" s="99">
        <v>0.3125</v>
      </c>
      <c r="E18" s="99">
        <v>0.3125</v>
      </c>
      <c r="F18" s="99">
        <v>0.3125</v>
      </c>
      <c r="G18" s="99">
        <v>0.3125</v>
      </c>
      <c r="H18" s="99"/>
      <c r="I18" s="99"/>
      <c r="J18" s="99"/>
      <c r="K18" s="99"/>
      <c r="L18" s="99"/>
      <c r="M18" s="99"/>
      <c r="N18" s="99"/>
      <c r="O18" s="99"/>
      <c r="P18" s="99"/>
      <c r="Q18" s="99">
        <v>0.3125</v>
      </c>
      <c r="R18" s="99"/>
      <c r="S18" s="99">
        <v>0.3125</v>
      </c>
      <c r="T18" s="99">
        <v>0.3125</v>
      </c>
      <c r="U18" s="99">
        <v>0.3125</v>
      </c>
      <c r="V18" s="99"/>
      <c r="W18" s="99"/>
      <c r="X18" s="99">
        <v>0.3125</v>
      </c>
      <c r="Y18" s="99">
        <v>0.3125</v>
      </c>
      <c r="Z18" s="99">
        <v>0.3125</v>
      </c>
      <c r="AA18" s="99">
        <v>0.3125</v>
      </c>
      <c r="AB18" s="99">
        <v>0.3125</v>
      </c>
      <c r="AC18" s="99"/>
      <c r="AD18" s="99"/>
      <c r="AE18" s="99"/>
      <c r="AF18" s="99">
        <v>0.3125</v>
      </c>
      <c r="AG18" s="99">
        <v>0.3125</v>
      </c>
      <c r="AH18" s="46"/>
    </row>
    <row r="19" spans="1:53" x14ac:dyDescent="0.25">
      <c r="A19" s="132" t="s">
        <v>43</v>
      </c>
      <c r="B19" s="132"/>
      <c r="C19" s="99">
        <v>0.64583333333333337</v>
      </c>
      <c r="D19" s="99">
        <v>0.64583333333333337</v>
      </c>
      <c r="E19" s="99">
        <v>0.72916666666666663</v>
      </c>
      <c r="F19" s="99">
        <v>0.64583333333333337</v>
      </c>
      <c r="G19" s="99">
        <v>0.64583333333333337</v>
      </c>
      <c r="H19" s="99"/>
      <c r="I19" s="99"/>
      <c r="J19" s="99"/>
      <c r="K19" s="99"/>
      <c r="L19" s="99"/>
      <c r="M19" s="99"/>
      <c r="N19" s="99"/>
      <c r="O19" s="99"/>
      <c r="P19" s="99"/>
      <c r="Q19" s="99">
        <v>0.64583333333333337</v>
      </c>
      <c r="R19" s="99"/>
      <c r="S19" s="99">
        <v>0.72916666666666663</v>
      </c>
      <c r="T19" s="99">
        <v>0.64583333333333337</v>
      </c>
      <c r="U19" s="99">
        <v>0.64583333333333337</v>
      </c>
      <c r="V19" s="99"/>
      <c r="W19" s="99"/>
      <c r="X19" s="99">
        <v>0.64583333333333337</v>
      </c>
      <c r="Y19" s="99">
        <v>0.64583333333333337</v>
      </c>
      <c r="Z19" s="99">
        <v>0.72916666666666663</v>
      </c>
      <c r="AA19" s="99">
        <v>0.64583333333333337</v>
      </c>
      <c r="AB19" s="99">
        <v>0.64583333333333337</v>
      </c>
      <c r="AC19" s="99"/>
      <c r="AD19" s="99"/>
      <c r="AE19" s="99"/>
      <c r="AF19" s="99">
        <v>0.64583333333333337</v>
      </c>
      <c r="AG19" s="99">
        <v>0.64583333333333337</v>
      </c>
      <c r="AH19" s="47"/>
    </row>
    <row r="20" spans="1:53" x14ac:dyDescent="0.25">
      <c r="A20" s="128" t="s">
        <v>42</v>
      </c>
      <c r="B20" s="128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7" t="s">
        <v>54</v>
      </c>
      <c r="B21" s="128"/>
      <c r="C21" s="61">
        <f>(C20-INT(C20))*24</f>
        <v>8</v>
      </c>
      <c r="D21" s="61">
        <f>(D20-INT(D20))*24</f>
        <v>8</v>
      </c>
      <c r="E21" s="61">
        <f t="shared" ref="E21:AG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si="4"/>
        <v>8</v>
      </c>
      <c r="AH21" s="48"/>
    </row>
    <row r="22" spans="1:53" x14ac:dyDescent="0.25">
      <c r="A22" s="76" t="s">
        <v>41</v>
      </c>
      <c r="B22" s="76"/>
      <c r="C22" s="100"/>
      <c r="D22" s="58"/>
      <c r="E22" s="179"/>
      <c r="F22" s="179"/>
      <c r="G22" s="100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100"/>
      <c r="T22" s="179"/>
      <c r="U22" s="60"/>
      <c r="V22" s="100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8" t="s">
        <v>40</v>
      </c>
      <c r="B24" s="109"/>
      <c r="K24" s="112" t="s">
        <v>55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4"/>
      <c r="AS24" s="1">
        <v>2016</v>
      </c>
      <c r="AU24" s="1">
        <f>MONTH(DATEVALUE(X3&amp;" 1"))</f>
        <v>8</v>
      </c>
      <c r="AV24" s="105" t="s">
        <v>39</v>
      </c>
      <c r="AW24" s="106"/>
      <c r="AX24" s="106"/>
      <c r="AY24" s="106"/>
      <c r="AZ24" s="107"/>
      <c r="BA24" s="8">
        <f>DATE($AF$3,1,1)</f>
        <v>44562</v>
      </c>
    </row>
    <row r="25" spans="1:53" ht="15.75" thickBot="1" x14ac:dyDescent="0.3">
      <c r="A25" s="110"/>
      <c r="B25" s="111"/>
      <c r="K25" s="115" t="s">
        <v>73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  <c r="AS25" s="1">
        <v>2017</v>
      </c>
      <c r="AV25" s="105" t="s">
        <v>38</v>
      </c>
      <c r="AW25" s="106"/>
      <c r="AX25" s="106"/>
      <c r="AY25" s="106"/>
      <c r="AZ25" s="107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18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0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18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20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18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0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8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21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3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3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21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3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4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6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3" t="s">
        <v>9</v>
      </c>
      <c r="C38" s="103"/>
      <c r="D38" s="103"/>
      <c r="E38" s="10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42" priority="27" operator="greaterThan">
      <formula>12</formula>
    </cfRule>
  </conditionalFormatting>
  <conditionalFormatting sqref="C23:AG23 AH20:AH21">
    <cfRule type="cellIs" dxfId="41" priority="26" operator="greaterThan">
      <formula>12</formula>
    </cfRule>
  </conditionalFormatting>
  <conditionalFormatting sqref="C5:AG6">
    <cfRule type="expression" dxfId="40" priority="28">
      <formula>OR(WEEKDAY(C$6,2)=6,WEEKDAY(C$6,2)=7)</formula>
    </cfRule>
    <cfRule type="expression" dxfId="39" priority="29">
      <formula>VLOOKUP(C$6,$BA$24:$BA$38,1,0)</formula>
    </cfRule>
  </conditionalFormatting>
  <conditionalFormatting sqref="C10:AG16">
    <cfRule type="expression" dxfId="16" priority="6">
      <formula>OR(WEEKDAY(C$6,2)=6,WEEKDAY(C$6,2)=7)</formula>
    </cfRule>
    <cfRule type="expression" dxfId="15" priority="7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5E16113-A65A-4B80-8D4C-1BB712778354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AG1" sqref="AG1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5" ht="15.75" thickBot="1" x14ac:dyDescent="0.3">
      <c r="A3" s="150" t="s">
        <v>53</v>
      </c>
      <c r="B3" s="151"/>
      <c r="C3" s="151"/>
      <c r="D3" s="151"/>
      <c r="E3" s="151"/>
      <c r="F3" s="151"/>
      <c r="G3" s="152"/>
      <c r="H3" s="156" t="s">
        <v>52</v>
      </c>
      <c r="I3" s="157"/>
      <c r="J3" s="158"/>
      <c r="K3" s="144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159" t="s">
        <v>51</v>
      </c>
      <c r="W3" s="161"/>
      <c r="X3" s="153" t="s">
        <v>6</v>
      </c>
      <c r="Y3" s="154"/>
      <c r="Z3" s="154"/>
      <c r="AA3" s="154"/>
      <c r="AB3" s="154"/>
      <c r="AC3" s="155"/>
      <c r="AD3" s="159" t="s">
        <v>50</v>
      </c>
      <c r="AE3" s="160"/>
      <c r="AF3" s="147">
        <v>2022</v>
      </c>
      <c r="AG3" s="148"/>
      <c r="AH3" s="149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>
        <f>IF(OR(DAY(DATE($AF$3,$AU$24+1,0))=28,DAY(DATE($AF$3,$AU$24+1,0))=29),"",IF(DAY(DATE($AF$3,$AU$24+1,0))=30,"",31))</f>
        <v>31</v>
      </c>
      <c r="AH5" s="141" t="s">
        <v>48</v>
      </c>
      <c r="AI5" s="4"/>
    </row>
    <row r="6" spans="1:35" ht="15.75" thickBot="1" x14ac:dyDescent="0.3">
      <c r="A6" s="129"/>
      <c r="B6" s="130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3">
        <f>IF(ISERROR(DATE($AF$3,$AU$24,AG5)),"",(DATE($AF$3,$AU$24,AG5)))</f>
        <v>44804</v>
      </c>
      <c r="AH6" s="142"/>
      <c r="AI6" s="4"/>
    </row>
    <row r="7" spans="1:35" x14ac:dyDescent="0.25">
      <c r="A7" s="74" t="s">
        <v>47</v>
      </c>
      <c r="B7" s="75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5" t="s">
        <v>61</v>
      </c>
      <c r="B8" s="136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72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2">
        <f t="shared" ref="AH10:AH16" si="1">SUM(C10:AG10)</f>
        <v>115.5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7" t="s">
        <v>62</v>
      </c>
      <c r="B12" s="138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 t="s">
        <v>70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2">
        <f t="shared" si="1"/>
        <v>4</v>
      </c>
    </row>
    <row r="14" spans="1:35" x14ac:dyDescent="0.25">
      <c r="A14" s="133" t="s">
        <v>63</v>
      </c>
      <c r="B14" s="134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39" t="s">
        <v>59</v>
      </c>
      <c r="B16" s="140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9"/>
      <c r="AH16" s="93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31" t="s">
        <v>44</v>
      </c>
      <c r="B18" s="131"/>
      <c r="C18" s="99">
        <v>0.3125</v>
      </c>
      <c r="D18" s="99">
        <v>0.3125</v>
      </c>
      <c r="E18" s="99">
        <v>0.3125</v>
      </c>
      <c r="F18" s="99">
        <v>0.3125</v>
      </c>
      <c r="G18" s="99">
        <v>0.3125</v>
      </c>
      <c r="H18" s="99"/>
      <c r="I18" s="99"/>
      <c r="J18" s="99"/>
      <c r="K18" s="99"/>
      <c r="L18" s="99"/>
      <c r="M18" s="99"/>
      <c r="N18" s="99"/>
      <c r="O18" s="99"/>
      <c r="P18" s="99"/>
      <c r="Q18" s="99">
        <v>0.3125</v>
      </c>
      <c r="R18" s="99"/>
      <c r="S18" s="99">
        <v>0.3125</v>
      </c>
      <c r="T18" s="99">
        <v>0.3125</v>
      </c>
      <c r="U18" s="99">
        <v>0.3125</v>
      </c>
      <c r="V18" s="99"/>
      <c r="W18" s="99"/>
      <c r="X18" s="99">
        <v>0.3125</v>
      </c>
      <c r="Y18" s="99">
        <v>0.3125</v>
      </c>
      <c r="Z18" s="99">
        <v>0.3125</v>
      </c>
      <c r="AA18" s="99">
        <v>0.3125</v>
      </c>
      <c r="AB18" s="99">
        <v>0.3125</v>
      </c>
      <c r="AC18" s="99"/>
      <c r="AD18" s="99"/>
      <c r="AE18" s="99"/>
      <c r="AF18" s="99">
        <v>0.3125</v>
      </c>
      <c r="AG18" s="99">
        <v>0.3125</v>
      </c>
      <c r="AH18" s="46"/>
    </row>
    <row r="19" spans="1:53" x14ac:dyDescent="0.25">
      <c r="A19" s="132" t="s">
        <v>43</v>
      </c>
      <c r="B19" s="132"/>
      <c r="C19" s="99">
        <v>0.64583333333333337</v>
      </c>
      <c r="D19" s="99">
        <v>0.64583333333333337</v>
      </c>
      <c r="E19" s="99">
        <v>0.72916666666666663</v>
      </c>
      <c r="F19" s="99">
        <v>0.64583333333333337</v>
      </c>
      <c r="G19" s="99">
        <v>0.64583333333333337</v>
      </c>
      <c r="H19" s="99"/>
      <c r="I19" s="99"/>
      <c r="J19" s="99"/>
      <c r="K19" s="99"/>
      <c r="L19" s="99"/>
      <c r="M19" s="99"/>
      <c r="N19" s="99"/>
      <c r="O19" s="99"/>
      <c r="P19" s="99"/>
      <c r="Q19" s="99">
        <v>0.64583333333333337</v>
      </c>
      <c r="R19" s="99"/>
      <c r="S19" s="99">
        <v>0.72916666666666663</v>
      </c>
      <c r="T19" s="99">
        <v>0.64583333333333337</v>
      </c>
      <c r="U19" s="99">
        <v>0.64583333333333337</v>
      </c>
      <c r="V19" s="99"/>
      <c r="W19" s="99"/>
      <c r="X19" s="99">
        <v>0.64583333333333337</v>
      </c>
      <c r="Y19" s="99">
        <v>0.64583333333333337</v>
      </c>
      <c r="Z19" s="99">
        <v>0.72916666666666663</v>
      </c>
      <c r="AA19" s="99">
        <v>0.64583333333333337</v>
      </c>
      <c r="AB19" s="99">
        <v>0.64583333333333337</v>
      </c>
      <c r="AC19" s="99"/>
      <c r="AD19" s="99"/>
      <c r="AE19" s="99"/>
      <c r="AF19" s="99">
        <v>0.64583333333333337</v>
      </c>
      <c r="AG19" s="99">
        <v>0.64583333333333337</v>
      </c>
      <c r="AH19" s="47"/>
    </row>
    <row r="20" spans="1:53" x14ac:dyDescent="0.25">
      <c r="A20" s="128" t="s">
        <v>42</v>
      </c>
      <c r="B20" s="128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7" t="s">
        <v>54</v>
      </c>
      <c r="B21" s="128"/>
      <c r="C21" s="61">
        <f>(C20-INT(C20))*24</f>
        <v>8</v>
      </c>
      <c r="D21" s="61">
        <f>(D20-INT(D20))*24</f>
        <v>8</v>
      </c>
      <c r="E21" s="61">
        <f t="shared" ref="E21:AG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si="4"/>
        <v>8</v>
      </c>
      <c r="AH21" s="48"/>
    </row>
    <row r="22" spans="1:53" x14ac:dyDescent="0.25">
      <c r="A22" s="76" t="s">
        <v>41</v>
      </c>
      <c r="B22" s="76"/>
      <c r="C22" s="100"/>
      <c r="D22" s="58"/>
      <c r="E22" s="179"/>
      <c r="F22" s="179"/>
      <c r="G22" s="100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100"/>
      <c r="T22" s="179"/>
      <c r="U22" s="60"/>
      <c r="V22" s="100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8" t="s">
        <v>40</v>
      </c>
      <c r="B24" s="109"/>
      <c r="K24" s="112" t="s">
        <v>55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4"/>
      <c r="AS24" s="1">
        <v>2016</v>
      </c>
      <c r="AU24" s="1">
        <f>MONTH(DATEVALUE(X3&amp;" 1"))</f>
        <v>8</v>
      </c>
      <c r="AV24" s="105" t="s">
        <v>39</v>
      </c>
      <c r="AW24" s="106"/>
      <c r="AX24" s="106"/>
      <c r="AY24" s="106"/>
      <c r="AZ24" s="107"/>
      <c r="BA24" s="8">
        <f>DATE($AF$3,1,1)</f>
        <v>44562</v>
      </c>
    </row>
    <row r="25" spans="1:53" ht="15.75" customHeight="1" thickBot="1" x14ac:dyDescent="0.3">
      <c r="A25" s="110"/>
      <c r="B25" s="111"/>
      <c r="K25" s="115" t="s">
        <v>74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3"/>
      <c r="AS25" s="1">
        <v>2017</v>
      </c>
      <c r="AV25" s="105" t="s">
        <v>38</v>
      </c>
      <c r="AW25" s="106"/>
      <c r="AX25" s="106"/>
      <c r="AY25" s="106"/>
      <c r="AZ25" s="107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64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6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64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6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64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6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64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6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4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6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4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6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64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6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64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6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64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6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64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6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7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3" t="s">
        <v>9</v>
      </c>
      <c r="C38" s="103"/>
      <c r="D38" s="103"/>
      <c r="E38" s="10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31" priority="27" operator="greaterThan">
      <formula>12</formula>
    </cfRule>
  </conditionalFormatting>
  <conditionalFormatting sqref="C23:AG23 AH20:AH21">
    <cfRule type="cellIs" dxfId="30" priority="26" operator="greaterThan">
      <formula>12</formula>
    </cfRule>
  </conditionalFormatting>
  <conditionalFormatting sqref="C5:AG6">
    <cfRule type="expression" dxfId="29" priority="28">
      <formula>OR(WEEKDAY(C$6,2)=6,WEEKDAY(C$6,2)=7)</formula>
    </cfRule>
    <cfRule type="expression" dxfId="28" priority="29">
      <formula>VLOOKUP(C$6,$BA$24:$BA$38,1,0)</formula>
    </cfRule>
  </conditionalFormatting>
  <conditionalFormatting sqref="C10:AG16">
    <cfRule type="expression" dxfId="18" priority="6">
      <formula>OR(WEEKDAY(C$6,2)=6,WEEKDAY(C$6,2)=7)</formula>
    </cfRule>
    <cfRule type="expression" dxfId="17" priority="7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EB866CA9-D5AB-4DA2-AAD4-09AC2C244B8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70" t="s">
        <v>64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2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1:12" x14ac:dyDescent="0.25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1:12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12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1:12" x14ac:dyDescent="0.25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1:12" x14ac:dyDescent="0.25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5"/>
    </row>
    <row r="9" spans="1:12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x14ac:dyDescent="0.25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5"/>
    </row>
    <row r="11" spans="1:12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5"/>
    </row>
    <row r="12" spans="1:12" x14ac:dyDescent="0.25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x14ac:dyDescent="0.2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5"/>
    </row>
    <row r="14" spans="1:12" x14ac:dyDescent="0.25">
      <c r="A14" s="173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5"/>
    </row>
    <row r="15" spans="1:12" x14ac:dyDescent="0.25">
      <c r="A15" s="173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5"/>
    </row>
    <row r="16" spans="1:12" x14ac:dyDescent="0.25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5"/>
    </row>
    <row r="17" spans="1:13" x14ac:dyDescent="0.25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3" x14ac:dyDescent="0.25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5"/>
    </row>
    <row r="19" spans="1:13" x14ac:dyDescent="0.25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</row>
    <row r="20" spans="1:13" x14ac:dyDescent="0.25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5"/>
    </row>
    <row r="21" spans="1:13" x14ac:dyDescent="0.25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5"/>
    </row>
    <row r="22" spans="1:13" x14ac:dyDescent="0.25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5"/>
    </row>
    <row r="23" spans="1:13" x14ac:dyDescent="0.25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5"/>
    </row>
    <row r="24" spans="1:13" x14ac:dyDescent="0.25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5"/>
    </row>
    <row r="25" spans="1:13" x14ac:dyDescent="0.2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</row>
    <row r="26" spans="1:13" ht="193.5" customHeight="1" x14ac:dyDescent="0.25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2022-08-08T07:19:45Z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