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2\ZŠ\"/>
    </mc:Choice>
  </mc:AlternateContent>
  <xr:revisionPtr revIDLastSave="0" documentId="8_{6AFE4B91-B351-4BE8-BAD9-AEF9DE5C2AAB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AH17" i="7"/>
  <c r="I6" i="6"/>
  <c r="Q6" i="6"/>
  <c r="Y6" i="6"/>
  <c r="AG5" i="6"/>
  <c r="AG6" i="6" s="1"/>
  <c r="J6" i="6"/>
  <c r="R6" i="6"/>
  <c r="AF5" i="6"/>
  <c r="AF6" i="6" s="1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<sst xmlns="http://schemas.openxmlformats.org/spreadsheetml/2006/main" count="226" uniqueCount="76">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</sst>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8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168" fontId="1" fillId="4" borderId="17" xfId="2" applyNumberFormat="1" applyFont="1" applyFill="1" applyBorder="1" applyAlignment="1">
      <alignment horizontal="center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zoomScale="85" zoomScaleNormal="100" zoomScaleSheetLayoutView="100" workbookViewId="0">
      <selection activeCell="C10" sqref="C10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5.75" thickBot="1" x14ac:dyDescent="0.3">
      <c r="A3" s="103" t="s">
        <v>53</v>
      </c>
      <c r="B3" s="104"/>
      <c r="C3" s="104"/>
      <c r="D3" s="104"/>
      <c r="E3" s="104"/>
      <c r="F3" s="104"/>
      <c r="G3" s="105"/>
      <c r="H3" s="109" t="s">
        <v>52</v>
      </c>
      <c r="I3" s="110"/>
      <c r="J3" s="111"/>
      <c r="K3" s="97"/>
      <c r="L3" s="98"/>
      <c r="M3" s="98"/>
      <c r="N3" s="98"/>
      <c r="O3" s="98"/>
      <c r="P3" s="98"/>
      <c r="Q3" s="98"/>
      <c r="R3" s="98"/>
      <c r="S3" s="98"/>
      <c r="T3" s="98"/>
      <c r="U3" s="99"/>
      <c r="V3" s="112" t="s">
        <v>51</v>
      </c>
      <c r="W3" s="114"/>
      <c r="X3" s="106" t="s">
        <v>19</v>
      </c>
      <c r="Y3" s="107"/>
      <c r="Z3" s="107"/>
      <c r="AA3" s="107"/>
      <c r="AB3" s="107"/>
      <c r="AC3" s="108"/>
      <c r="AD3" s="112" t="s">
        <v>50</v>
      </c>
      <c r="AE3" s="113"/>
      <c r="AF3" s="100">
        <v>2023</v>
      </c>
      <c r="AG3" s="101"/>
      <c r="AH3" s="102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94" t="s">
        <v>48</v>
      </c>
    </row>
    <row r="6" spans="1:34" ht="15.75" thickBot="1" x14ac:dyDescent="0.3">
      <c r="A6" s="117"/>
      <c r="B6" s="118"/>
      <c r="C6" s="31">
        <f t="shared" ref="C6:AD6" si="0">(DATE($AF$3,$AU$24,C5))</f>
        <v>44986</v>
      </c>
      <c r="D6" s="30">
        <f t="shared" si="0"/>
        <v>44987</v>
      </c>
      <c r="E6" s="30">
        <f t="shared" si="0"/>
        <v>44988</v>
      </c>
      <c r="F6" s="30">
        <f t="shared" si="0"/>
        <v>44989</v>
      </c>
      <c r="G6" s="30">
        <f t="shared" si="0"/>
        <v>44990</v>
      </c>
      <c r="H6" s="30">
        <f t="shared" si="0"/>
        <v>44991</v>
      </c>
      <c r="I6" s="30">
        <f t="shared" si="0"/>
        <v>44992</v>
      </c>
      <c r="J6" s="30">
        <f t="shared" si="0"/>
        <v>44993</v>
      </c>
      <c r="K6" s="30">
        <f t="shared" si="0"/>
        <v>44994</v>
      </c>
      <c r="L6" s="30">
        <f t="shared" si="0"/>
        <v>44995</v>
      </c>
      <c r="M6" s="30">
        <f t="shared" si="0"/>
        <v>44996</v>
      </c>
      <c r="N6" s="30">
        <f t="shared" si="0"/>
        <v>44997</v>
      </c>
      <c r="O6" s="30">
        <f t="shared" si="0"/>
        <v>44998</v>
      </c>
      <c r="P6" s="30">
        <f t="shared" si="0"/>
        <v>44999</v>
      </c>
      <c r="Q6" s="30">
        <f t="shared" si="0"/>
        <v>45000</v>
      </c>
      <c r="R6" s="30">
        <f t="shared" si="0"/>
        <v>45001</v>
      </c>
      <c r="S6" s="30">
        <f t="shared" si="0"/>
        <v>45002</v>
      </c>
      <c r="T6" s="30">
        <f t="shared" si="0"/>
        <v>45003</v>
      </c>
      <c r="U6" s="30">
        <f t="shared" si="0"/>
        <v>45004</v>
      </c>
      <c r="V6" s="30">
        <f t="shared" si="0"/>
        <v>45005</v>
      </c>
      <c r="W6" s="30">
        <f t="shared" si="0"/>
        <v>45006</v>
      </c>
      <c r="X6" s="30">
        <f t="shared" si="0"/>
        <v>45007</v>
      </c>
      <c r="Y6" s="30">
        <f t="shared" si="0"/>
        <v>45008</v>
      </c>
      <c r="Z6" s="30">
        <f t="shared" si="0"/>
        <v>45009</v>
      </c>
      <c r="AA6" s="30">
        <f t="shared" si="0"/>
        <v>45010</v>
      </c>
      <c r="AB6" s="30">
        <f t="shared" si="0"/>
        <v>45011</v>
      </c>
      <c r="AC6" s="30">
        <f t="shared" si="0"/>
        <v>45012</v>
      </c>
      <c r="AD6" s="30">
        <f t="shared" si="0"/>
        <v>45013</v>
      </c>
      <c r="AE6" s="30">
        <f>IF(ISERROR(DATE($AF$3,$AU$24,AE5)),"",(DATE($AF$3,$AU$24,AE5)))</f>
        <v>45014</v>
      </c>
      <c r="AF6" s="30">
        <f>IF(ISERROR(DATE($AF$3,$AU$24,AF5)),"",(DATE($AF$3,$AU$24,AF5)))</f>
        <v>45015</v>
      </c>
      <c r="AG6" s="77">
        <f>IF(ISERROR(DATE($AF$3,$AU$24,AG5)),"",(DATE($AF$3,$AU$24,AG5)))</f>
        <v>45016</v>
      </c>
      <c r="AH6" s="95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.75" thickBot="1" x14ac:dyDescent="0.3">
      <c r="A8" s="123" t="s">
        <v>61</v>
      </c>
      <c r="B8" s="124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39" x14ac:dyDescent="0.25">
      <c r="A10" s="65" t="s">
        <v>56</v>
      </c>
      <c r="B10" s="85" t="s">
        <v>71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>
        <v>7.5</v>
      </c>
      <c r="AF10" s="40">
        <v>7.5</v>
      </c>
      <c r="AG10" s="40">
        <v>7.5</v>
      </c>
      <c r="AH10" s="83">
        <f t="shared" ref="AH10:AH16" si="1">SUM(C10:AG10)</f>
        <v>146.5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.75" thickBot="1" x14ac:dyDescent="0.3">
      <c r="A12" s="125" t="s">
        <v>62</v>
      </c>
      <c r="B12" s="126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3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3">
        <f t="shared" si="1"/>
        <v>0</v>
      </c>
    </row>
    <row r="14" spans="1:34" x14ac:dyDescent="0.25">
      <c r="A14" s="121" t="s">
        <v>63</v>
      </c>
      <c r="B14" s="122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3"/>
    </row>
    <row r="15" spans="1:34" ht="26.25" x14ac:dyDescent="0.25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" customHeight="1" thickBot="1" x14ac:dyDescent="0.3">
      <c r="A16" s="91" t="s">
        <v>59</v>
      </c>
      <c r="B16" s="92" t="s">
        <v>69</v>
      </c>
      <c r="C16" s="73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>
        <v>1</v>
      </c>
      <c r="AF16" s="48"/>
      <c r="AG16" s="48"/>
      <c r="AH16" s="84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8.5</v>
      </c>
      <c r="AF17" s="49">
        <f t="shared" si="2"/>
        <v>7.5</v>
      </c>
      <c r="AG17" s="50">
        <f t="shared" si="2"/>
        <v>7.5</v>
      </c>
      <c r="AH17" s="50">
        <f t="shared" si="2"/>
        <v>151.5</v>
      </c>
    </row>
    <row r="18" spans="1:53" x14ac:dyDescent="0.25">
      <c r="A18" s="119" t="s">
        <v>44</v>
      </c>
      <c r="B18" s="119"/>
      <c r="C18" s="87">
        <v>0.3125</v>
      </c>
      <c r="D18" s="87">
        <v>0.3125</v>
      </c>
      <c r="E18" s="87">
        <v>0.3125</v>
      </c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>
        <v>0.3125</v>
      </c>
      <c r="M18" s="87"/>
      <c r="N18" s="87"/>
      <c r="O18" s="87">
        <v>0.3125</v>
      </c>
      <c r="P18" s="87">
        <v>0.3125</v>
      </c>
      <c r="Q18" s="87">
        <v>0.3125</v>
      </c>
      <c r="R18" s="87"/>
      <c r="S18" s="87">
        <v>0.3125</v>
      </c>
      <c r="T18" s="87"/>
      <c r="U18" s="87"/>
      <c r="V18" s="87">
        <v>0.3125</v>
      </c>
      <c r="W18" s="87">
        <v>0.3125</v>
      </c>
      <c r="X18" s="87">
        <v>0.3125</v>
      </c>
      <c r="Y18" s="87"/>
      <c r="Z18" s="87"/>
      <c r="AA18" s="87"/>
      <c r="AB18" s="87"/>
      <c r="AC18" s="87">
        <v>0.3125</v>
      </c>
      <c r="AD18" s="87">
        <v>0.3125</v>
      </c>
      <c r="AE18" s="87">
        <v>0.3125</v>
      </c>
      <c r="AF18" s="87">
        <v>0.3125</v>
      </c>
      <c r="AG18" s="87">
        <v>0.3125</v>
      </c>
      <c r="AH18" s="41"/>
    </row>
    <row r="19" spans="1:53" x14ac:dyDescent="0.25">
      <c r="A19" s="120" t="s">
        <v>43</v>
      </c>
      <c r="B19" s="120"/>
      <c r="C19" s="87">
        <v>0.72916666666666663</v>
      </c>
      <c r="D19" s="87">
        <v>0.64583333333333337</v>
      </c>
      <c r="E19" s="87">
        <v>0.64583333333333337</v>
      </c>
      <c r="F19" s="87"/>
      <c r="G19" s="87"/>
      <c r="H19" s="87">
        <v>0.64583333333333337</v>
      </c>
      <c r="I19" s="87">
        <v>0.64583333333333337</v>
      </c>
      <c r="J19" s="87">
        <v>0.72916666666666663</v>
      </c>
      <c r="K19" s="87">
        <v>0.64583333333333337</v>
      </c>
      <c r="L19" s="87">
        <v>0.64583333333333337</v>
      </c>
      <c r="M19" s="87"/>
      <c r="N19" s="87"/>
      <c r="O19" s="87">
        <v>0.64583333333333337</v>
      </c>
      <c r="P19" s="87">
        <v>0.64583333333333337</v>
      </c>
      <c r="Q19" s="87">
        <v>0.72916666666666663</v>
      </c>
      <c r="R19" s="87"/>
      <c r="S19" s="87">
        <v>0.64583333333333337</v>
      </c>
      <c r="T19" s="87"/>
      <c r="U19" s="87"/>
      <c r="V19" s="87">
        <v>0.64583333333333337</v>
      </c>
      <c r="W19" s="87">
        <v>0.64583333333333337</v>
      </c>
      <c r="X19" s="87">
        <v>0.72916666666666663</v>
      </c>
      <c r="Y19" s="87"/>
      <c r="Z19" s="87"/>
      <c r="AA19" s="87"/>
      <c r="AB19" s="87"/>
      <c r="AC19" s="87">
        <v>0.64583333333333337</v>
      </c>
      <c r="AD19" s="87">
        <v>0.64583333333333337</v>
      </c>
      <c r="AE19" s="87">
        <v>0.72916666666666663</v>
      </c>
      <c r="AF19" s="87">
        <v>0.64583333333333337</v>
      </c>
      <c r="AG19" s="87">
        <v>0.64583333333333337</v>
      </c>
      <c r="AH19" s="42"/>
    </row>
    <row r="20" spans="1:53" x14ac:dyDescent="0.25">
      <c r="A20" s="116" t="s">
        <v>42</v>
      </c>
      <c r="B20" s="116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</v>
      </c>
      <c r="S20" s="51">
        <f t="shared" si="3"/>
        <v>0.33333333333333337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0.41666666666666663</v>
      </c>
      <c r="AF20" s="51">
        <f t="shared" si="3"/>
        <v>0.33333333333333337</v>
      </c>
      <c r="AG20" s="51">
        <f t="shared" si="3"/>
        <v>0.33333333333333337</v>
      </c>
      <c r="AH20" s="43"/>
    </row>
    <row r="21" spans="1:53" x14ac:dyDescent="0.25">
      <c r="A21" s="115" t="s">
        <v>54</v>
      </c>
      <c r="B21" s="116"/>
      <c r="C21" s="55">
        <f>(C20-INT(C20))*24</f>
        <v>10</v>
      </c>
      <c r="D21" s="55">
        <f>(D20-INT(D20))*24</f>
        <v>8</v>
      </c>
      <c r="E21" s="55">
        <f t="shared" ref="E21:AF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0</v>
      </c>
      <c r="S21" s="55">
        <f t="shared" si="4"/>
        <v>8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10</v>
      </c>
      <c r="AF21" s="55">
        <f t="shared" si="4"/>
        <v>8</v>
      </c>
      <c r="AG21" s="51">
        <f t="shared" ref="AG21" si="5">(AG20-INT(AG20))*24</f>
        <v>8</v>
      </c>
      <c r="AH21" s="43"/>
    </row>
    <row r="22" spans="1:53" x14ac:dyDescent="0.25">
      <c r="A22" s="70" t="s">
        <v>41</v>
      </c>
      <c r="B22" s="70"/>
      <c r="C22" s="54"/>
      <c r="D22" s="93"/>
      <c r="E22" s="93"/>
      <c r="F22" s="93"/>
      <c r="G22" s="54"/>
      <c r="H22" s="93"/>
      <c r="I22" s="93"/>
      <c r="J22" s="93"/>
      <c r="K22" s="54" t="s">
        <v>75</v>
      </c>
      <c r="L22" s="93"/>
      <c r="M22" s="54"/>
      <c r="N22" s="54"/>
      <c r="O22" s="93"/>
      <c r="P22" s="54"/>
      <c r="Q22" s="93"/>
      <c r="R22" s="93" t="s">
        <v>68</v>
      </c>
      <c r="S22" s="54"/>
      <c r="T22" s="93"/>
      <c r="U22" s="54"/>
      <c r="V22" s="88"/>
      <c r="W22" s="52"/>
      <c r="X22" s="93"/>
      <c r="Y22" s="54" t="s">
        <v>67</v>
      </c>
      <c r="Z22" s="93" t="s">
        <v>67</v>
      </c>
      <c r="AA22" s="54"/>
      <c r="AB22" s="54"/>
      <c r="AC22" s="93"/>
      <c r="AD22" s="93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32" t="s">
        <v>40</v>
      </c>
      <c r="B24" s="133"/>
      <c r="K24" s="136" t="s">
        <v>55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8"/>
      <c r="AS24" s="1">
        <v>2016</v>
      </c>
      <c r="AU24" s="1">
        <f>MONTH(DATEVALUE(X3&amp;" 1"))</f>
        <v>3</v>
      </c>
      <c r="AV24" s="129" t="s">
        <v>39</v>
      </c>
      <c r="AW24" s="130"/>
      <c r="AX24" s="130"/>
      <c r="AY24" s="130"/>
      <c r="AZ24" s="131"/>
      <c r="BA24" s="7">
        <f>DATE($AF$3,1,1)</f>
        <v>44927</v>
      </c>
    </row>
    <row r="25" spans="1:53" ht="15.75" thickBot="1" x14ac:dyDescent="0.3">
      <c r="A25" s="134"/>
      <c r="B25" s="135"/>
      <c r="K25" s="139" t="s">
        <v>70</v>
      </c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1"/>
      <c r="AS25" s="1">
        <v>2017</v>
      </c>
      <c r="AV25" s="129" t="s">
        <v>38</v>
      </c>
      <c r="AW25" s="130"/>
      <c r="AX25" s="130"/>
      <c r="AY25" s="130"/>
      <c r="AZ25" s="131"/>
      <c r="BA25" s="7">
        <f>DATE($AF$3,1,6)</f>
        <v>44932</v>
      </c>
    </row>
    <row r="26" spans="1:53" ht="21" customHeight="1" x14ac:dyDescent="0.25">
      <c r="A26" s="25" t="s">
        <v>37</v>
      </c>
      <c r="B26" s="24">
        <v>146.5</v>
      </c>
      <c r="K26" s="142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4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42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4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42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4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42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4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42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4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45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7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9">
        <v>0</v>
      </c>
      <c r="K32" s="145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7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90">
        <v>0</v>
      </c>
      <c r="K33" s="145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7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45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7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44989</v>
      </c>
      <c r="K35" s="145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7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48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50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7" t="s">
        <v>9</v>
      </c>
      <c r="C38" s="127"/>
      <c r="D38" s="127"/>
      <c r="E38" s="128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25" type="noConversion"/>
  <conditionalFormatting sqref="C17:AG17">
    <cfRule type="cellIs" dxfId="35" priority="67" operator="greaterThan">
      <formula>12</formula>
    </cfRule>
  </conditionalFormatting>
  <conditionalFormatting sqref="C23:AG23 AH20:AH21">
    <cfRule type="cellIs" dxfId="34" priority="66" operator="greaterThan">
      <formula>12</formula>
    </cfRule>
  </conditionalFormatting>
  <conditionalFormatting sqref="C5:AG6">
    <cfRule type="expression" dxfId="33" priority="104">
      <formula>OR(WEEKDAY(C$6,2)=6,WEEKDAY(C$6,2)=7)</formula>
    </cfRule>
    <cfRule type="expression" dxfId="32" priority="105">
      <formula>VLOOKUP(C$6,$BA$24:$BA$38,1,0)</formula>
    </cfRule>
  </conditionalFormatting>
  <conditionalFormatting sqref="C10:AG16">
    <cfRule type="expression" dxfId="31" priority="7">
      <formula>OR(WEEKDAY(C$6,2)=6,WEEKDAY(C$6,2)=7)</formula>
    </cfRule>
    <cfRule type="expression" dxfId="30" priority="8">
      <formula>VLOOKUP(C$6,$BA$24:$BA$38,1,0)</formula>
    </cfRule>
  </conditionalFormatting>
  <conditionalFormatting sqref="C18:AG19">
    <cfRule type="cellIs" dxfId="29" priority="6" operator="greaterThan">
      <formula>12</formula>
    </cfRule>
  </conditionalFormatting>
  <conditionalFormatting sqref="C22:F22 H22:J22 O22:T22 V22:AG22 L22:M22">
    <cfRule type="cellIs" dxfId="28" priority="5" operator="greaterThan">
      <formula>12</formula>
    </cfRule>
  </conditionalFormatting>
  <conditionalFormatting sqref="G22">
    <cfRule type="cellIs" dxfId="27" priority="4" operator="greaterThan">
      <formula>12</formula>
    </cfRule>
  </conditionalFormatting>
  <conditionalFormatting sqref="N22">
    <cfRule type="cellIs" dxfId="26" priority="3" operator="greaterThan">
      <formula>12</formula>
    </cfRule>
  </conditionalFormatting>
  <conditionalFormatting sqref="U22">
    <cfRule type="cellIs" dxfId="25" priority="2" operator="greaterThan">
      <formula>12</formula>
    </cfRule>
  </conditionalFormatting>
  <conditionalFormatting sqref="K22">
    <cfRule type="cellIs" dxfId="24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86246626-C860-4422-8F76-121D8E660110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B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5.75" thickBot="1" x14ac:dyDescent="0.3">
      <c r="A3" s="103" t="s">
        <v>53</v>
      </c>
      <c r="B3" s="104"/>
      <c r="C3" s="104"/>
      <c r="D3" s="104"/>
      <c r="E3" s="104"/>
      <c r="F3" s="104"/>
      <c r="G3" s="105"/>
      <c r="H3" s="109" t="s">
        <v>52</v>
      </c>
      <c r="I3" s="110"/>
      <c r="J3" s="111"/>
      <c r="K3" s="97"/>
      <c r="L3" s="98"/>
      <c r="M3" s="98"/>
      <c r="N3" s="98"/>
      <c r="O3" s="98"/>
      <c r="P3" s="98"/>
      <c r="Q3" s="98"/>
      <c r="R3" s="98"/>
      <c r="S3" s="98"/>
      <c r="T3" s="98"/>
      <c r="U3" s="99"/>
      <c r="V3" s="112" t="s">
        <v>51</v>
      </c>
      <c r="W3" s="114"/>
      <c r="X3" s="106" t="s">
        <v>19</v>
      </c>
      <c r="Y3" s="107"/>
      <c r="Z3" s="107"/>
      <c r="AA3" s="107"/>
      <c r="AB3" s="107"/>
      <c r="AC3" s="108"/>
      <c r="AD3" s="112" t="s">
        <v>50</v>
      </c>
      <c r="AE3" s="113"/>
      <c r="AF3" s="100">
        <v>2023</v>
      </c>
      <c r="AG3" s="101"/>
      <c r="AH3" s="102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94" t="s">
        <v>48</v>
      </c>
    </row>
    <row r="6" spans="1:34" ht="15.75" thickBot="1" x14ac:dyDescent="0.3">
      <c r="A6" s="117"/>
      <c r="B6" s="118"/>
      <c r="C6" s="31">
        <f t="shared" ref="C6:AD6" si="0">(DATE($AF$3,$AU$24,C5))</f>
        <v>44986</v>
      </c>
      <c r="D6" s="30">
        <f t="shared" si="0"/>
        <v>44987</v>
      </c>
      <c r="E6" s="30">
        <f t="shared" si="0"/>
        <v>44988</v>
      </c>
      <c r="F6" s="30">
        <f t="shared" si="0"/>
        <v>44989</v>
      </c>
      <c r="G6" s="30">
        <f t="shared" si="0"/>
        <v>44990</v>
      </c>
      <c r="H6" s="30">
        <f t="shared" si="0"/>
        <v>44991</v>
      </c>
      <c r="I6" s="30">
        <f t="shared" si="0"/>
        <v>44992</v>
      </c>
      <c r="J6" s="30">
        <f t="shared" si="0"/>
        <v>44993</v>
      </c>
      <c r="K6" s="30">
        <f t="shared" si="0"/>
        <v>44994</v>
      </c>
      <c r="L6" s="30">
        <f t="shared" si="0"/>
        <v>44995</v>
      </c>
      <c r="M6" s="30">
        <f t="shared" si="0"/>
        <v>44996</v>
      </c>
      <c r="N6" s="30">
        <f t="shared" si="0"/>
        <v>44997</v>
      </c>
      <c r="O6" s="30">
        <f t="shared" si="0"/>
        <v>44998</v>
      </c>
      <c r="P6" s="30">
        <f t="shared" si="0"/>
        <v>44999</v>
      </c>
      <c r="Q6" s="30">
        <f t="shared" si="0"/>
        <v>45000</v>
      </c>
      <c r="R6" s="30">
        <f t="shared" si="0"/>
        <v>45001</v>
      </c>
      <c r="S6" s="30">
        <f t="shared" si="0"/>
        <v>45002</v>
      </c>
      <c r="T6" s="30">
        <f t="shared" si="0"/>
        <v>45003</v>
      </c>
      <c r="U6" s="30">
        <f t="shared" si="0"/>
        <v>45004</v>
      </c>
      <c r="V6" s="30">
        <f t="shared" si="0"/>
        <v>45005</v>
      </c>
      <c r="W6" s="30">
        <f t="shared" si="0"/>
        <v>45006</v>
      </c>
      <c r="X6" s="30">
        <f t="shared" si="0"/>
        <v>45007</v>
      </c>
      <c r="Y6" s="30">
        <f t="shared" si="0"/>
        <v>45008</v>
      </c>
      <c r="Z6" s="30">
        <f t="shared" si="0"/>
        <v>45009</v>
      </c>
      <c r="AA6" s="30">
        <f t="shared" si="0"/>
        <v>45010</v>
      </c>
      <c r="AB6" s="30">
        <f t="shared" si="0"/>
        <v>45011</v>
      </c>
      <c r="AC6" s="30">
        <f t="shared" si="0"/>
        <v>45012</v>
      </c>
      <c r="AD6" s="30">
        <f t="shared" si="0"/>
        <v>45013</v>
      </c>
      <c r="AE6" s="30">
        <f>IF(ISERROR(DATE($AF$3,$AU$24,AE5)),"",(DATE($AF$3,$AU$24,AE5)))</f>
        <v>45014</v>
      </c>
      <c r="AF6" s="30">
        <f>IF(ISERROR(DATE($AF$3,$AU$24,AF5)),"",(DATE($AF$3,$AU$24,AF5)))</f>
        <v>45015</v>
      </c>
      <c r="AG6" s="77">
        <f>IF(ISERROR(DATE($AF$3,$AU$24,AG5)),"",(DATE($AF$3,$AU$24,AG5)))</f>
        <v>45016</v>
      </c>
      <c r="AH6" s="95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.75" thickBot="1" x14ac:dyDescent="0.3">
      <c r="A8" s="123" t="s">
        <v>61</v>
      </c>
      <c r="B8" s="124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39" x14ac:dyDescent="0.25">
      <c r="A10" s="65" t="s">
        <v>56</v>
      </c>
      <c r="B10" s="85" t="s">
        <v>71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>
        <v>7.5</v>
      </c>
      <c r="AF10" s="40">
        <v>7.5</v>
      </c>
      <c r="AG10" s="40">
        <v>7.5</v>
      </c>
      <c r="AH10" s="83">
        <f t="shared" ref="AH10:AH16" si="1">SUM(C10:AG10)</f>
        <v>146.5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.75" thickBot="1" x14ac:dyDescent="0.3">
      <c r="A12" s="125" t="s">
        <v>62</v>
      </c>
      <c r="B12" s="126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3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3">
        <f t="shared" si="1"/>
        <v>0</v>
      </c>
    </row>
    <row r="14" spans="1:34" x14ac:dyDescent="0.25">
      <c r="A14" s="121" t="s">
        <v>63</v>
      </c>
      <c r="B14" s="122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3"/>
    </row>
    <row r="15" spans="1:34" ht="26.25" x14ac:dyDescent="0.25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" customHeight="1" thickBot="1" x14ac:dyDescent="0.3">
      <c r="A16" s="91" t="s">
        <v>59</v>
      </c>
      <c r="B16" s="92" t="s">
        <v>69</v>
      </c>
      <c r="C16" s="73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>
        <v>1</v>
      </c>
      <c r="AF16" s="48"/>
      <c r="AG16" s="48"/>
      <c r="AH16" s="84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8.5</v>
      </c>
      <c r="AF17" s="49">
        <f t="shared" si="2"/>
        <v>7.5</v>
      </c>
      <c r="AG17" s="50">
        <f t="shared" si="2"/>
        <v>7.5</v>
      </c>
      <c r="AH17" s="50">
        <f t="shared" si="2"/>
        <v>151.5</v>
      </c>
    </row>
    <row r="18" spans="1:53" x14ac:dyDescent="0.25">
      <c r="A18" s="119" t="s">
        <v>44</v>
      </c>
      <c r="B18" s="119"/>
      <c r="C18" s="87">
        <v>0.3125</v>
      </c>
      <c r="D18" s="87">
        <v>0.3125</v>
      </c>
      <c r="E18" s="87">
        <v>0.3125</v>
      </c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>
        <v>0.3125</v>
      </c>
      <c r="M18" s="87"/>
      <c r="N18" s="87"/>
      <c r="O18" s="87">
        <v>0.3125</v>
      </c>
      <c r="P18" s="87">
        <v>0.3125</v>
      </c>
      <c r="Q18" s="87">
        <v>0.3125</v>
      </c>
      <c r="R18" s="87"/>
      <c r="S18" s="87">
        <v>0.3125</v>
      </c>
      <c r="T18" s="87"/>
      <c r="U18" s="87"/>
      <c r="V18" s="87">
        <v>0.3125</v>
      </c>
      <c r="W18" s="87">
        <v>0.3125</v>
      </c>
      <c r="X18" s="87">
        <v>0.3125</v>
      </c>
      <c r="Y18" s="87"/>
      <c r="Z18" s="87"/>
      <c r="AA18" s="87"/>
      <c r="AB18" s="87"/>
      <c r="AC18" s="87">
        <v>0.3125</v>
      </c>
      <c r="AD18" s="87">
        <v>0.3125</v>
      </c>
      <c r="AE18" s="87">
        <v>0.3125</v>
      </c>
      <c r="AF18" s="87">
        <v>0.3125</v>
      </c>
      <c r="AG18" s="87">
        <v>0.3125</v>
      </c>
      <c r="AH18" s="41"/>
    </row>
    <row r="19" spans="1:53" x14ac:dyDescent="0.25">
      <c r="A19" s="120" t="s">
        <v>43</v>
      </c>
      <c r="B19" s="120"/>
      <c r="C19" s="87">
        <v>0.72916666666666663</v>
      </c>
      <c r="D19" s="87">
        <v>0.64583333333333337</v>
      </c>
      <c r="E19" s="87">
        <v>0.64583333333333337</v>
      </c>
      <c r="F19" s="87"/>
      <c r="G19" s="87"/>
      <c r="H19" s="87">
        <v>0.64583333333333337</v>
      </c>
      <c r="I19" s="87">
        <v>0.64583333333333337</v>
      </c>
      <c r="J19" s="87">
        <v>0.72916666666666663</v>
      </c>
      <c r="K19" s="87">
        <v>0.64583333333333337</v>
      </c>
      <c r="L19" s="87">
        <v>0.64583333333333337</v>
      </c>
      <c r="M19" s="87"/>
      <c r="N19" s="87"/>
      <c r="O19" s="87">
        <v>0.64583333333333337</v>
      </c>
      <c r="P19" s="87">
        <v>0.64583333333333337</v>
      </c>
      <c r="Q19" s="87">
        <v>0.72916666666666663</v>
      </c>
      <c r="R19" s="87"/>
      <c r="S19" s="87">
        <v>0.64583333333333337</v>
      </c>
      <c r="T19" s="87"/>
      <c r="U19" s="87"/>
      <c r="V19" s="87">
        <v>0.64583333333333337</v>
      </c>
      <c r="W19" s="87">
        <v>0.64583333333333337</v>
      </c>
      <c r="X19" s="87">
        <v>0.72916666666666663</v>
      </c>
      <c r="Y19" s="87"/>
      <c r="Z19" s="87"/>
      <c r="AA19" s="87"/>
      <c r="AB19" s="87"/>
      <c r="AC19" s="87">
        <v>0.64583333333333337</v>
      </c>
      <c r="AD19" s="87">
        <v>0.64583333333333337</v>
      </c>
      <c r="AE19" s="87">
        <v>0.72916666666666663</v>
      </c>
      <c r="AF19" s="87">
        <v>0.64583333333333337</v>
      </c>
      <c r="AG19" s="87">
        <v>0.64583333333333337</v>
      </c>
      <c r="AH19" s="42"/>
    </row>
    <row r="20" spans="1:53" x14ac:dyDescent="0.25">
      <c r="A20" s="116" t="s">
        <v>42</v>
      </c>
      <c r="B20" s="116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</v>
      </c>
      <c r="S20" s="51">
        <f t="shared" si="3"/>
        <v>0.33333333333333337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0.41666666666666663</v>
      </c>
      <c r="AF20" s="51">
        <f t="shared" si="3"/>
        <v>0.33333333333333337</v>
      </c>
      <c r="AG20" s="51">
        <f t="shared" si="3"/>
        <v>0.33333333333333337</v>
      </c>
      <c r="AH20" s="43"/>
    </row>
    <row r="21" spans="1:53" x14ac:dyDescent="0.25">
      <c r="A21" s="115" t="s">
        <v>54</v>
      </c>
      <c r="B21" s="116"/>
      <c r="C21" s="55">
        <f>(C20-INT(C20))*24</f>
        <v>10</v>
      </c>
      <c r="D21" s="55">
        <f>(D20-INT(D20))*24</f>
        <v>8</v>
      </c>
      <c r="E21" s="55">
        <f t="shared" ref="E21:AG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0</v>
      </c>
      <c r="S21" s="55">
        <f t="shared" si="4"/>
        <v>8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10</v>
      </c>
      <c r="AF21" s="55">
        <f t="shared" si="4"/>
        <v>8</v>
      </c>
      <c r="AG21" s="51">
        <f t="shared" si="4"/>
        <v>8</v>
      </c>
      <c r="AH21" s="43"/>
    </row>
    <row r="22" spans="1:53" x14ac:dyDescent="0.25">
      <c r="A22" s="70" t="s">
        <v>41</v>
      </c>
      <c r="B22" s="70"/>
      <c r="C22" s="54"/>
      <c r="D22" s="93"/>
      <c r="E22" s="93"/>
      <c r="F22" s="93"/>
      <c r="G22" s="54"/>
      <c r="H22" s="93"/>
      <c r="I22" s="93"/>
      <c r="J22" s="93"/>
      <c r="K22" s="54" t="s">
        <v>75</v>
      </c>
      <c r="L22" s="93"/>
      <c r="M22" s="54"/>
      <c r="N22" s="54"/>
      <c r="O22" s="93"/>
      <c r="P22" s="54"/>
      <c r="Q22" s="93"/>
      <c r="R22" s="93" t="s">
        <v>68</v>
      </c>
      <c r="S22" s="54"/>
      <c r="T22" s="93"/>
      <c r="U22" s="54"/>
      <c r="V22" s="88"/>
      <c r="W22" s="52"/>
      <c r="X22" s="93"/>
      <c r="Y22" s="54" t="s">
        <v>67</v>
      </c>
      <c r="Z22" s="93" t="s">
        <v>67</v>
      </c>
      <c r="AA22" s="54"/>
      <c r="AB22" s="54"/>
      <c r="AC22" s="93"/>
      <c r="AD22" s="93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32" t="s">
        <v>40</v>
      </c>
      <c r="B24" s="133"/>
      <c r="K24" s="136" t="s">
        <v>55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8"/>
      <c r="AS24" s="1">
        <v>2016</v>
      </c>
      <c r="AU24" s="1">
        <f>MONTH(DATEVALUE(X3&amp;" 1"))</f>
        <v>3</v>
      </c>
      <c r="AV24" s="129" t="s">
        <v>39</v>
      </c>
      <c r="AW24" s="130"/>
      <c r="AX24" s="130"/>
      <c r="AY24" s="130"/>
      <c r="AZ24" s="131"/>
      <c r="BA24" s="7">
        <f>DATE($AF$3,1,1)</f>
        <v>44927</v>
      </c>
    </row>
    <row r="25" spans="1:53" ht="15.75" thickBot="1" x14ac:dyDescent="0.3">
      <c r="A25" s="134"/>
      <c r="B25" s="135"/>
      <c r="K25" s="139" t="s">
        <v>72</v>
      </c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1"/>
      <c r="AS25" s="1">
        <v>2017</v>
      </c>
      <c r="AV25" s="129" t="s">
        <v>38</v>
      </c>
      <c r="AW25" s="130"/>
      <c r="AX25" s="130"/>
      <c r="AY25" s="130"/>
      <c r="AZ25" s="131"/>
      <c r="BA25" s="7">
        <f>DATE($AF$3,1,6)</f>
        <v>44932</v>
      </c>
    </row>
    <row r="26" spans="1:53" ht="21" customHeight="1" x14ac:dyDescent="0.25">
      <c r="A26" s="25" t="s">
        <v>37</v>
      </c>
      <c r="B26" s="24">
        <v>146.5</v>
      </c>
      <c r="K26" s="142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4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42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4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42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4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42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4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42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4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45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7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9">
        <v>0</v>
      </c>
      <c r="K32" s="145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7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90">
        <v>0</v>
      </c>
      <c r="K33" s="145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7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45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7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44989</v>
      </c>
      <c r="K35" s="145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7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48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50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7" t="s">
        <v>9</v>
      </c>
      <c r="C38" s="127"/>
      <c r="D38" s="127"/>
      <c r="E38" s="128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23" priority="63" operator="greaterThan">
      <formula>12</formula>
    </cfRule>
  </conditionalFormatting>
  <conditionalFormatting sqref="C23:AG23 AH20:AH21">
    <cfRule type="cellIs" dxfId="22" priority="62" operator="greaterThan">
      <formula>12</formula>
    </cfRule>
  </conditionalFormatting>
  <conditionalFormatting sqref="C5:AG6">
    <cfRule type="expression" dxfId="21" priority="64">
      <formula>OR(WEEKDAY(C$6,2)=6,WEEKDAY(C$6,2)=7)</formula>
    </cfRule>
    <cfRule type="expression" dxfId="20" priority="65">
      <formula>VLOOKUP(C$6,$BA$24:$BA$38,1,0)</formula>
    </cfRule>
  </conditionalFormatting>
  <conditionalFormatting sqref="C10:AG16">
    <cfRule type="expression" dxfId="19" priority="7">
      <formula>OR(WEEKDAY(C$6,2)=6,WEEKDAY(C$6,2)=7)</formula>
    </cfRule>
    <cfRule type="expression" dxfId="18" priority="8">
      <formula>VLOOKUP(C$6,$BA$24:$BA$38,1,0)</formula>
    </cfRule>
  </conditionalFormatting>
  <conditionalFormatting sqref="C18:AG19">
    <cfRule type="cellIs" dxfId="17" priority="6" operator="greaterThan">
      <formula>12</formula>
    </cfRule>
  </conditionalFormatting>
  <conditionalFormatting sqref="C22:F22 H22:J22 O22:T22 V22:AG22 L22:M22">
    <cfRule type="cellIs" dxfId="16" priority="5" operator="greaterThan">
      <formula>12</formula>
    </cfRule>
  </conditionalFormatting>
  <conditionalFormatting sqref="G22">
    <cfRule type="cellIs" dxfId="15" priority="4" operator="greaterThan">
      <formula>12</formula>
    </cfRule>
  </conditionalFormatting>
  <conditionalFormatting sqref="N22">
    <cfRule type="cellIs" dxfId="14" priority="3" operator="greaterThan">
      <formula>12</formula>
    </cfRule>
  </conditionalFormatting>
  <conditionalFormatting sqref="U22">
    <cfRule type="cellIs" dxfId="13" priority="2" operator="greaterThan">
      <formula>12</formula>
    </cfRule>
  </conditionalFormatting>
  <conditionalFormatting sqref="K22">
    <cfRule type="cellIs" dxfId="12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BA8EFEF9-DB4C-43EF-9AF0-E2A5F023B5E6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opLeftCell="A4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5.75" thickBot="1" x14ac:dyDescent="0.3">
      <c r="A3" s="103" t="s">
        <v>53</v>
      </c>
      <c r="B3" s="104"/>
      <c r="C3" s="104"/>
      <c r="D3" s="104"/>
      <c r="E3" s="104"/>
      <c r="F3" s="104"/>
      <c r="G3" s="105"/>
      <c r="H3" s="109" t="s">
        <v>52</v>
      </c>
      <c r="I3" s="110"/>
      <c r="J3" s="111"/>
      <c r="K3" s="97"/>
      <c r="L3" s="98"/>
      <c r="M3" s="98"/>
      <c r="N3" s="98"/>
      <c r="O3" s="98"/>
      <c r="P3" s="98"/>
      <c r="Q3" s="98"/>
      <c r="R3" s="98"/>
      <c r="S3" s="98"/>
      <c r="T3" s="98"/>
      <c r="U3" s="99"/>
      <c r="V3" s="112" t="s">
        <v>51</v>
      </c>
      <c r="W3" s="114"/>
      <c r="X3" s="106" t="s">
        <v>19</v>
      </c>
      <c r="Y3" s="107"/>
      <c r="Z3" s="107"/>
      <c r="AA3" s="107"/>
      <c r="AB3" s="107"/>
      <c r="AC3" s="108"/>
      <c r="AD3" s="112" t="s">
        <v>50</v>
      </c>
      <c r="AE3" s="113"/>
      <c r="AF3" s="100">
        <v>2023</v>
      </c>
      <c r="AG3" s="101"/>
      <c r="AH3" s="102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94" t="s">
        <v>48</v>
      </c>
    </row>
    <row r="6" spans="1:34" ht="15.75" thickBot="1" x14ac:dyDescent="0.3">
      <c r="A6" s="117"/>
      <c r="B6" s="118"/>
      <c r="C6" s="31">
        <f t="shared" ref="C6:AD6" si="0">(DATE($AF$3,$AU$24,C5))</f>
        <v>44986</v>
      </c>
      <c r="D6" s="30">
        <f t="shared" si="0"/>
        <v>44987</v>
      </c>
      <c r="E6" s="30">
        <f t="shared" si="0"/>
        <v>44988</v>
      </c>
      <c r="F6" s="30">
        <f t="shared" si="0"/>
        <v>44989</v>
      </c>
      <c r="G6" s="30">
        <f t="shared" si="0"/>
        <v>44990</v>
      </c>
      <c r="H6" s="30">
        <f t="shared" si="0"/>
        <v>44991</v>
      </c>
      <c r="I6" s="30">
        <f t="shared" si="0"/>
        <v>44992</v>
      </c>
      <c r="J6" s="30">
        <f t="shared" si="0"/>
        <v>44993</v>
      </c>
      <c r="K6" s="30">
        <f t="shared" si="0"/>
        <v>44994</v>
      </c>
      <c r="L6" s="30">
        <f t="shared" si="0"/>
        <v>44995</v>
      </c>
      <c r="M6" s="30">
        <f t="shared" si="0"/>
        <v>44996</v>
      </c>
      <c r="N6" s="30">
        <f t="shared" si="0"/>
        <v>44997</v>
      </c>
      <c r="O6" s="30">
        <f t="shared" si="0"/>
        <v>44998</v>
      </c>
      <c r="P6" s="30">
        <f t="shared" si="0"/>
        <v>44999</v>
      </c>
      <c r="Q6" s="30">
        <f t="shared" si="0"/>
        <v>45000</v>
      </c>
      <c r="R6" s="30">
        <f t="shared" si="0"/>
        <v>45001</v>
      </c>
      <c r="S6" s="30">
        <f t="shared" si="0"/>
        <v>45002</v>
      </c>
      <c r="T6" s="30">
        <f t="shared" si="0"/>
        <v>45003</v>
      </c>
      <c r="U6" s="30">
        <f t="shared" si="0"/>
        <v>45004</v>
      </c>
      <c r="V6" s="30">
        <f t="shared" si="0"/>
        <v>45005</v>
      </c>
      <c r="W6" s="30">
        <f t="shared" si="0"/>
        <v>45006</v>
      </c>
      <c r="X6" s="30">
        <f t="shared" si="0"/>
        <v>45007</v>
      </c>
      <c r="Y6" s="30">
        <f t="shared" si="0"/>
        <v>45008</v>
      </c>
      <c r="Z6" s="30">
        <f t="shared" si="0"/>
        <v>45009</v>
      </c>
      <c r="AA6" s="30">
        <f t="shared" si="0"/>
        <v>45010</v>
      </c>
      <c r="AB6" s="30">
        <f t="shared" si="0"/>
        <v>45011</v>
      </c>
      <c r="AC6" s="30">
        <f t="shared" si="0"/>
        <v>45012</v>
      </c>
      <c r="AD6" s="30">
        <f t="shared" si="0"/>
        <v>45013</v>
      </c>
      <c r="AE6" s="30">
        <f>IF(ISERROR(DATE($AF$3,$AU$24,AE5)),"",(DATE($AF$3,$AU$24,AE5)))</f>
        <v>45014</v>
      </c>
      <c r="AF6" s="30">
        <f>IF(ISERROR(DATE($AF$3,$AU$24,AF5)),"",(DATE($AF$3,$AU$24,AF5)))</f>
        <v>45015</v>
      </c>
      <c r="AG6" s="77">
        <f>IF(ISERROR(DATE($AF$3,$AU$24,AG5)),"",(DATE($AF$3,$AU$24,AG5)))</f>
        <v>45016</v>
      </c>
      <c r="AH6" s="95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.75" thickBot="1" x14ac:dyDescent="0.3">
      <c r="A8" s="123" t="s">
        <v>61</v>
      </c>
      <c r="B8" s="124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39" x14ac:dyDescent="0.25">
      <c r="A10" s="65" t="s">
        <v>56</v>
      </c>
      <c r="B10" s="85" t="s">
        <v>71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>
        <v>7.5</v>
      </c>
      <c r="AF10" s="40">
        <v>7.5</v>
      </c>
      <c r="AG10" s="40">
        <v>7.5</v>
      </c>
      <c r="AH10" s="83">
        <f t="shared" ref="AH10:AH16" si="1">SUM(C10:AG10)</f>
        <v>146.5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.75" thickBot="1" x14ac:dyDescent="0.3">
      <c r="A12" s="125" t="s">
        <v>62</v>
      </c>
      <c r="B12" s="126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3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3">
        <f t="shared" si="1"/>
        <v>0</v>
      </c>
    </row>
    <row r="14" spans="1:34" x14ac:dyDescent="0.25">
      <c r="A14" s="121" t="s">
        <v>63</v>
      </c>
      <c r="B14" s="122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3"/>
    </row>
    <row r="15" spans="1:34" ht="26.25" x14ac:dyDescent="0.25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" customHeight="1" thickBot="1" x14ac:dyDescent="0.3">
      <c r="A16" s="91" t="s">
        <v>59</v>
      </c>
      <c r="B16" s="92" t="s">
        <v>69</v>
      </c>
      <c r="C16" s="73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>
        <v>1</v>
      </c>
      <c r="AF16" s="48"/>
      <c r="AG16" s="48"/>
      <c r="AH16" s="84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8.5</v>
      </c>
      <c r="AF17" s="49">
        <f t="shared" si="2"/>
        <v>7.5</v>
      </c>
      <c r="AG17" s="50">
        <f t="shared" si="2"/>
        <v>7.5</v>
      </c>
      <c r="AH17" s="50">
        <f t="shared" si="2"/>
        <v>151.5</v>
      </c>
    </row>
    <row r="18" spans="1:53" x14ac:dyDescent="0.25">
      <c r="A18" s="119" t="s">
        <v>44</v>
      </c>
      <c r="B18" s="119"/>
      <c r="C18" s="87">
        <v>0.3125</v>
      </c>
      <c r="D18" s="87">
        <v>0.3125</v>
      </c>
      <c r="E18" s="87">
        <v>0.3125</v>
      </c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>
        <v>0.3125</v>
      </c>
      <c r="M18" s="87"/>
      <c r="N18" s="87"/>
      <c r="O18" s="87">
        <v>0.3125</v>
      </c>
      <c r="P18" s="87">
        <v>0.3125</v>
      </c>
      <c r="Q18" s="87">
        <v>0.3125</v>
      </c>
      <c r="R18" s="87"/>
      <c r="S18" s="87">
        <v>0.3125</v>
      </c>
      <c r="T18" s="87"/>
      <c r="U18" s="87"/>
      <c r="V18" s="87">
        <v>0.3125</v>
      </c>
      <c r="W18" s="87">
        <v>0.3125</v>
      </c>
      <c r="X18" s="87">
        <v>0.3125</v>
      </c>
      <c r="Y18" s="87"/>
      <c r="Z18" s="87"/>
      <c r="AA18" s="87"/>
      <c r="AB18" s="87"/>
      <c r="AC18" s="87">
        <v>0.3125</v>
      </c>
      <c r="AD18" s="87">
        <v>0.3125</v>
      </c>
      <c r="AE18" s="87">
        <v>0.3125</v>
      </c>
      <c r="AF18" s="87">
        <v>0.3125</v>
      </c>
      <c r="AG18" s="87">
        <v>0.3125</v>
      </c>
      <c r="AH18" s="41"/>
    </row>
    <row r="19" spans="1:53" x14ac:dyDescent="0.25">
      <c r="A19" s="120" t="s">
        <v>43</v>
      </c>
      <c r="B19" s="120"/>
      <c r="C19" s="87">
        <v>0.72916666666666663</v>
      </c>
      <c r="D19" s="87">
        <v>0.64583333333333337</v>
      </c>
      <c r="E19" s="87">
        <v>0.64583333333333337</v>
      </c>
      <c r="F19" s="87"/>
      <c r="G19" s="87"/>
      <c r="H19" s="87">
        <v>0.64583333333333337</v>
      </c>
      <c r="I19" s="87">
        <v>0.64583333333333337</v>
      </c>
      <c r="J19" s="87">
        <v>0.72916666666666663</v>
      </c>
      <c r="K19" s="87">
        <v>0.64583333333333337</v>
      </c>
      <c r="L19" s="87">
        <v>0.64583333333333337</v>
      </c>
      <c r="M19" s="87"/>
      <c r="N19" s="87"/>
      <c r="O19" s="87">
        <v>0.64583333333333337</v>
      </c>
      <c r="P19" s="87">
        <v>0.64583333333333337</v>
      </c>
      <c r="Q19" s="87">
        <v>0.72916666666666663</v>
      </c>
      <c r="R19" s="87"/>
      <c r="S19" s="87">
        <v>0.64583333333333337</v>
      </c>
      <c r="T19" s="87"/>
      <c r="U19" s="87"/>
      <c r="V19" s="87">
        <v>0.64583333333333337</v>
      </c>
      <c r="W19" s="87">
        <v>0.64583333333333337</v>
      </c>
      <c r="X19" s="87">
        <v>0.72916666666666663</v>
      </c>
      <c r="Y19" s="87"/>
      <c r="Z19" s="87"/>
      <c r="AA19" s="87"/>
      <c r="AB19" s="87"/>
      <c r="AC19" s="87">
        <v>0.64583333333333337</v>
      </c>
      <c r="AD19" s="87">
        <v>0.64583333333333337</v>
      </c>
      <c r="AE19" s="87">
        <v>0.72916666666666663</v>
      </c>
      <c r="AF19" s="87">
        <v>0.64583333333333337</v>
      </c>
      <c r="AG19" s="87">
        <v>0.64583333333333337</v>
      </c>
      <c r="AH19" s="42"/>
    </row>
    <row r="20" spans="1:53" x14ac:dyDescent="0.25">
      <c r="A20" s="116" t="s">
        <v>42</v>
      </c>
      <c r="B20" s="116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</v>
      </c>
      <c r="S20" s="51">
        <f t="shared" si="3"/>
        <v>0.33333333333333337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0.41666666666666663</v>
      </c>
      <c r="AF20" s="51">
        <f t="shared" si="3"/>
        <v>0.33333333333333337</v>
      </c>
      <c r="AG20" s="51">
        <f t="shared" si="3"/>
        <v>0.33333333333333337</v>
      </c>
      <c r="AH20" s="43"/>
    </row>
    <row r="21" spans="1:53" x14ac:dyDescent="0.25">
      <c r="A21" s="115" t="s">
        <v>54</v>
      </c>
      <c r="B21" s="116"/>
      <c r="C21" s="55">
        <f>(C20-INT(C20))*24</f>
        <v>10</v>
      </c>
      <c r="D21" s="55">
        <f>(D20-INT(D20))*24</f>
        <v>8</v>
      </c>
      <c r="E21" s="55">
        <f t="shared" ref="E21:AG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0</v>
      </c>
      <c r="S21" s="55">
        <f t="shared" si="4"/>
        <v>8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10</v>
      </c>
      <c r="AF21" s="55">
        <f t="shared" si="4"/>
        <v>8</v>
      </c>
      <c r="AG21" s="51">
        <f t="shared" si="4"/>
        <v>8</v>
      </c>
      <c r="AH21" s="43"/>
    </row>
    <row r="22" spans="1:53" x14ac:dyDescent="0.25">
      <c r="A22" s="70" t="s">
        <v>41</v>
      </c>
      <c r="B22" s="70"/>
      <c r="C22" s="54"/>
      <c r="D22" s="93"/>
      <c r="E22" s="93"/>
      <c r="F22" s="93"/>
      <c r="G22" s="54"/>
      <c r="H22" s="93"/>
      <c r="I22" s="93"/>
      <c r="J22" s="93"/>
      <c r="K22" s="54" t="s">
        <v>75</v>
      </c>
      <c r="L22" s="93"/>
      <c r="M22" s="54"/>
      <c r="N22" s="54"/>
      <c r="O22" s="93"/>
      <c r="P22" s="54"/>
      <c r="Q22" s="93"/>
      <c r="R22" s="93" t="s">
        <v>68</v>
      </c>
      <c r="S22" s="54"/>
      <c r="T22" s="93"/>
      <c r="U22" s="54"/>
      <c r="V22" s="88"/>
      <c r="W22" s="52"/>
      <c r="X22" s="93"/>
      <c r="Y22" s="54" t="s">
        <v>67</v>
      </c>
      <c r="Z22" s="93" t="s">
        <v>67</v>
      </c>
      <c r="AA22" s="54"/>
      <c r="AB22" s="54"/>
      <c r="AC22" s="93"/>
      <c r="AD22" s="93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32" t="s">
        <v>40</v>
      </c>
      <c r="B24" s="133"/>
      <c r="K24" s="136" t="s">
        <v>55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8"/>
      <c r="AS24" s="1">
        <v>2016</v>
      </c>
      <c r="AU24" s="1">
        <f>MONTH(DATEVALUE(X3&amp;" 1"))</f>
        <v>3</v>
      </c>
      <c r="AV24" s="129" t="s">
        <v>39</v>
      </c>
      <c r="AW24" s="130"/>
      <c r="AX24" s="130"/>
      <c r="AY24" s="130"/>
      <c r="AZ24" s="131"/>
      <c r="BA24" s="7">
        <f>DATE($AF$3,1,1)</f>
        <v>44927</v>
      </c>
    </row>
    <row r="25" spans="1:53" ht="15.75" customHeight="1" thickBot="1" x14ac:dyDescent="0.3">
      <c r="A25" s="134"/>
      <c r="B25" s="135"/>
      <c r="K25" s="139" t="s">
        <v>73</v>
      </c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2"/>
      <c r="AS25" s="1">
        <v>2017</v>
      </c>
      <c r="AV25" s="129" t="s">
        <v>38</v>
      </c>
      <c r="AW25" s="130"/>
      <c r="AX25" s="130"/>
      <c r="AY25" s="130"/>
      <c r="AZ25" s="131"/>
      <c r="BA25" s="7">
        <f>DATE($AF$3,1,6)</f>
        <v>44932</v>
      </c>
    </row>
    <row r="26" spans="1:53" ht="21" customHeight="1" x14ac:dyDescent="0.25">
      <c r="A26" s="25" t="s">
        <v>37</v>
      </c>
      <c r="B26" s="24">
        <v>146.5</v>
      </c>
      <c r="K26" s="153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5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53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5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53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5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53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5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53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5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53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5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9">
        <v>0</v>
      </c>
      <c r="K32" s="153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5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90">
        <v>0</v>
      </c>
      <c r="K33" s="153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5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53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5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44989</v>
      </c>
      <c r="K35" s="153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5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56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8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7" t="s">
        <v>9</v>
      </c>
      <c r="C38" s="127"/>
      <c r="D38" s="127"/>
      <c r="E38" s="128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1" priority="63" operator="greaterThan">
      <formula>12</formula>
    </cfRule>
  </conditionalFormatting>
  <conditionalFormatting sqref="C23:AG23 AH20:AH21">
    <cfRule type="cellIs" dxfId="10" priority="62" operator="greaterThan">
      <formula>12</formula>
    </cfRule>
  </conditionalFormatting>
  <conditionalFormatting sqref="C5:AG6">
    <cfRule type="expression" dxfId="9" priority="64">
      <formula>OR(WEEKDAY(C$6,2)=6,WEEKDAY(C$6,2)=7)</formula>
    </cfRule>
    <cfRule type="expression" dxfId="8" priority="65">
      <formula>VLOOKUP(C$6,$BA$24:$BA$38,1,0)</formula>
    </cfRule>
  </conditionalFormatting>
  <conditionalFormatting sqref="C10:AG16">
    <cfRule type="expression" dxfId="7" priority="7">
      <formula>OR(WEEKDAY(C$6,2)=6,WEEKDAY(C$6,2)=7)</formula>
    </cfRule>
    <cfRule type="expression" dxfId="6" priority="8">
      <formula>VLOOKUP(C$6,$BA$24:$BA$38,1,0)</formula>
    </cfRule>
  </conditionalFormatting>
  <conditionalFormatting sqref="C18:AG19">
    <cfRule type="cellIs" dxfId="5" priority="6" operator="greaterThan">
      <formula>12</formula>
    </cfRule>
  </conditionalFormatting>
  <conditionalFormatting sqref="C22:F22 H22:J22 O22:T22 V22:AG22 L22:M22">
    <cfRule type="cellIs" dxfId="4" priority="5" operator="greaterThan">
      <formula>12</formula>
    </cfRule>
  </conditionalFormatting>
  <conditionalFormatting sqref="G22">
    <cfRule type="cellIs" dxfId="3" priority="4" operator="greaterThan">
      <formula>12</formula>
    </cfRule>
  </conditionalFormatting>
  <conditionalFormatting sqref="N22">
    <cfRule type="cellIs" dxfId="2" priority="3" operator="greaterThan">
      <formula>12</formula>
    </cfRule>
  </conditionalFormatting>
  <conditionalFormatting sqref="U22">
    <cfRule type="cellIs" dxfId="1" priority="2" operator="greaterThan">
      <formula>12</formula>
    </cfRule>
  </conditionalFormatting>
  <conditionalFormatting sqref="K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B3EBB0AC-09A4-4719-88DA-B8DEA0C37D04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6"/>
  </cols>
  <sheetData>
    <row r="1" spans="1:12" ht="15" customHeight="1" x14ac:dyDescent="0.25">
      <c r="A1" s="159" t="s">
        <v>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x14ac:dyDescent="0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1:12" x14ac:dyDescent="0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1:12" x14ac:dyDescent="0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4"/>
    </row>
    <row r="6" spans="1:12" x14ac:dyDescent="0.25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4"/>
    </row>
    <row r="7" spans="1:12" x14ac:dyDescent="0.25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/>
    </row>
    <row r="8" spans="1:12" x14ac:dyDescent="0.25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4"/>
    </row>
    <row r="9" spans="1:12" x14ac:dyDescent="0.25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</row>
    <row r="10" spans="1:12" x14ac:dyDescent="0.25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/>
    </row>
    <row r="11" spans="1:12" x14ac:dyDescent="0.25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4"/>
    </row>
    <row r="12" spans="1:12" x14ac:dyDescent="0.25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</row>
    <row r="13" spans="1:12" x14ac:dyDescent="0.25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1:12" x14ac:dyDescent="0.25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</row>
    <row r="15" spans="1:12" x14ac:dyDescent="0.25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x14ac:dyDescent="0.25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/>
    </row>
    <row r="17" spans="1:12" x14ac:dyDescent="0.25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18" spans="1:12" x14ac:dyDescent="0.25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</row>
    <row r="19" spans="1:12" x14ac:dyDescent="0.25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</row>
    <row r="20" spans="1:12" x14ac:dyDescent="0.25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4"/>
    </row>
    <row r="21" spans="1:12" x14ac:dyDescent="0.25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4"/>
    </row>
    <row r="22" spans="1:12" x14ac:dyDescent="0.25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4"/>
    </row>
    <row r="23" spans="1:12" x14ac:dyDescent="0.25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1:12" x14ac:dyDescent="0.25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</row>
    <row r="25" spans="1:12" x14ac:dyDescent="0.25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/>
    </row>
    <row r="26" spans="1:12" ht="193.5" customHeight="1" x14ac:dyDescent="0.25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7"/>
    </row>
    <row r="27" spans="1:12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2023-02-09T12:54:10Z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