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3_02\ZŠ\"/>
    </mc:Choice>
  </mc:AlternateContent>
  <xr:revisionPtr revIDLastSave="0" documentId="8_{5D836429-BA4C-4E0D-B87C-76DC6F5FC9ED}" xr6:coauthVersionLast="47" xr6:coauthVersionMax="47" xr10:uidLastSave="{00000000-0000-0000-0000-000000000000}"/>
  <bookViews>
    <workbookView xWindow="-108" yWindow="-108" windowWidth="23256" windowHeight="12576" tabRatio="868" xr2:uid="{00000000-000D-0000-FFFF-FFFF00000000}"/>
  </bookViews>
  <sheets>
    <sheet name=" Pracovný výkaz školský psych." sheetId="4" r:id="rId1"/>
    <sheet name=" Pracovný výkaz špeciálny pedag" sheetId="7" r:id="rId2"/>
    <sheet name="Pracovný výkaz sociálny pedagóg" sheetId="6" r:id="rId3"/>
    <sheet name="Inštrukcie k PV" sheetId="5" r:id="rId4"/>
  </sheets>
  <definedNames>
    <definedName name="_xlnm.Print_Area" localSheetId="0">' Pracovný výkaz školský psych.'!$A$2:$AH$38</definedName>
    <definedName name="_xlnm.Print_Area" localSheetId="1">' Pracovný výkaz špeciálny pedag'!$A$2:$AH$38</definedName>
    <definedName name="_xlnm.Print_Area" localSheetId="2">'Pracovný výkaz sociálny pedagóg'!$A$2:$AH$38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7" l="1"/>
  <c r="BA37" i="7"/>
  <c r="BA36" i="7"/>
  <c r="BA35" i="7"/>
  <c r="BA34" i="7"/>
  <c r="B34" i="7"/>
  <c r="BA33" i="7"/>
  <c r="BA32" i="7"/>
  <c r="BA31" i="7"/>
  <c r="BA30" i="7"/>
  <c r="BA29" i="7"/>
  <c r="BA28" i="7"/>
  <c r="BA27" i="7"/>
  <c r="BA26" i="7" s="1"/>
  <c r="BA25" i="7"/>
  <c r="BA24" i="7"/>
  <c r="AU24" i="7"/>
  <c r="Y6" i="7" s="1"/>
  <c r="AG20" i="7"/>
  <c r="AG21" i="7" s="1"/>
  <c r="AF20" i="7"/>
  <c r="AF21" i="7" s="1"/>
  <c r="AE20" i="7"/>
  <c r="AE21" i="7" s="1"/>
  <c r="AD20" i="7"/>
  <c r="AD21" i="7" s="1"/>
  <c r="AC20" i="7"/>
  <c r="AC21" i="7" s="1"/>
  <c r="AB20" i="7"/>
  <c r="AB21" i="7" s="1"/>
  <c r="AA20" i="7"/>
  <c r="AA21" i="7" s="1"/>
  <c r="Z20" i="7"/>
  <c r="Z21" i="7" s="1"/>
  <c r="Y20" i="7"/>
  <c r="Y21" i="7" s="1"/>
  <c r="X20" i="7"/>
  <c r="X21" i="7" s="1"/>
  <c r="W20" i="7"/>
  <c r="W21" i="7" s="1"/>
  <c r="V20" i="7"/>
  <c r="V21" i="7" s="1"/>
  <c r="U20" i="7"/>
  <c r="U21" i="7" s="1"/>
  <c r="T20" i="7"/>
  <c r="T21" i="7" s="1"/>
  <c r="S20" i="7"/>
  <c r="S21" i="7" s="1"/>
  <c r="R20" i="7"/>
  <c r="R21" i="7" s="1"/>
  <c r="Q20" i="7"/>
  <c r="Q21" i="7" s="1"/>
  <c r="P20" i="7"/>
  <c r="P21" i="7" s="1"/>
  <c r="O20" i="7"/>
  <c r="O21" i="7" s="1"/>
  <c r="N20" i="7"/>
  <c r="N21" i="7" s="1"/>
  <c r="M20" i="7"/>
  <c r="M21" i="7" s="1"/>
  <c r="L20" i="7"/>
  <c r="L21" i="7" s="1"/>
  <c r="K20" i="7"/>
  <c r="K21" i="7" s="1"/>
  <c r="J20" i="7"/>
  <c r="J21" i="7" s="1"/>
  <c r="I20" i="7"/>
  <c r="I21" i="7" s="1"/>
  <c r="H20" i="7"/>
  <c r="H21" i="7" s="1"/>
  <c r="G20" i="7"/>
  <c r="G21" i="7" s="1"/>
  <c r="F20" i="7"/>
  <c r="F21" i="7" s="1"/>
  <c r="E20" i="7"/>
  <c r="E21" i="7" s="1"/>
  <c r="D20" i="7"/>
  <c r="D21" i="7" s="1"/>
  <c r="C20" i="7"/>
  <c r="C21" i="7" s="1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AH16" i="7"/>
  <c r="AH15" i="7"/>
  <c r="AH13" i="7"/>
  <c r="AH11" i="7"/>
  <c r="AH10" i="7"/>
  <c r="BA38" i="6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Z6" i="6" s="1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AH17" i="7"/>
  <c r="I6" i="6"/>
  <c r="Q6" i="6"/>
  <c r="Y6" i="6"/>
  <c r="AG5" i="6"/>
  <c r="AG6" i="6" s="1"/>
  <c r="J6" i="6"/>
  <c r="R6" i="6"/>
  <c r="AF5" i="6"/>
  <c r="AF6" i="6" s="1"/>
  <c r="E6" i="6"/>
  <c r="M6" i="6"/>
  <c r="U6" i="6"/>
  <c r="AC6" i="6"/>
  <c r="F6" i="6"/>
  <c r="N6" i="6"/>
  <c r="V6" i="6"/>
  <c r="AD6" i="6"/>
  <c r="F6" i="7"/>
  <c r="J6" i="7"/>
  <c r="R6" i="7"/>
  <c r="Z6" i="7"/>
  <c r="AD6" i="7"/>
  <c r="C6" i="7"/>
  <c r="G6" i="7"/>
  <c r="K6" i="7"/>
  <c r="O6" i="7"/>
  <c r="S6" i="7"/>
  <c r="W6" i="7"/>
  <c r="AA6" i="7"/>
  <c r="AF5" i="7"/>
  <c r="AF6" i="7" s="1"/>
  <c r="E6" i="7"/>
  <c r="I6" i="7"/>
  <c r="M6" i="7"/>
  <c r="Q6" i="7"/>
  <c r="U6" i="7"/>
  <c r="AC6" i="7"/>
  <c r="AG5" i="7"/>
  <c r="AG6" i="7" s="1"/>
  <c r="N6" i="7"/>
  <c r="V6" i="7"/>
  <c r="AE5" i="7"/>
  <c r="AE6" i="7" s="1"/>
  <c r="D6" i="7"/>
  <c r="H6" i="7"/>
  <c r="L6" i="7"/>
  <c r="P6" i="7"/>
  <c r="T6" i="7"/>
  <c r="X6" i="7"/>
  <c r="AB6" i="7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  <c r="AH11" i="4" l="1"/>
  <c r="B34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C17" i="4"/>
  <c r="AH15" i="4"/>
  <c r="AH13" i="4"/>
  <c r="AH16" i="4"/>
  <c r="AH10" i="4"/>
  <c r="C20" i="4"/>
  <c r="C21" i="4" s="1"/>
  <c r="D20" i="4"/>
  <c r="D21" i="4" s="1"/>
  <c r="E20" i="4"/>
  <c r="E21" i="4" s="1"/>
  <c r="F20" i="4"/>
  <c r="F21" i="4" s="1"/>
  <c r="G20" i="4"/>
  <c r="G21" i="4" s="1"/>
  <c r="H20" i="4"/>
  <c r="H21" i="4" s="1"/>
  <c r="I20" i="4"/>
  <c r="I21" i="4" s="1"/>
  <c r="J20" i="4"/>
  <c r="J21" i="4" s="1"/>
  <c r="K20" i="4"/>
  <c r="K21" i="4" s="1"/>
  <c r="L20" i="4"/>
  <c r="L21" i="4" s="1"/>
  <c r="M20" i="4"/>
  <c r="M21" i="4" s="1"/>
  <c r="N20" i="4"/>
  <c r="N21" i="4" s="1"/>
  <c r="O20" i="4"/>
  <c r="O21" i="4" s="1"/>
  <c r="P20" i="4"/>
  <c r="P21" i="4" s="1"/>
  <c r="Q20" i="4"/>
  <c r="Q21" i="4" s="1"/>
  <c r="R20" i="4"/>
  <c r="R21" i="4" s="1"/>
  <c r="S20" i="4"/>
  <c r="S21" i="4" s="1"/>
  <c r="T20" i="4"/>
  <c r="T21" i="4" s="1"/>
  <c r="U20" i="4"/>
  <c r="U21" i="4" s="1"/>
  <c r="V20" i="4"/>
  <c r="V21" i="4" s="1"/>
  <c r="W20" i="4"/>
  <c r="W21" i="4" s="1"/>
  <c r="X20" i="4"/>
  <c r="X21" i="4" s="1"/>
  <c r="Y20" i="4"/>
  <c r="Y21" i="4" s="1"/>
  <c r="Z20" i="4"/>
  <c r="Z21" i="4" s="1"/>
  <c r="AA20" i="4"/>
  <c r="AA21" i="4" s="1"/>
  <c r="AB20" i="4"/>
  <c r="AB21" i="4" s="1"/>
  <c r="AC20" i="4"/>
  <c r="AC21" i="4" s="1"/>
  <c r="AD20" i="4"/>
  <c r="AD21" i="4" s="1"/>
  <c r="AE20" i="4"/>
  <c r="AE21" i="4" s="1"/>
  <c r="AF20" i="4"/>
  <c r="AF21" i="4" s="1"/>
  <c r="AG20" i="4"/>
  <c r="AG21" i="4" s="1"/>
  <c r="AU24" i="4"/>
  <c r="S6" i="4" s="1"/>
  <c r="BA24" i="4"/>
  <c r="BA25" i="4"/>
  <c r="BA27" i="4"/>
  <c r="BA26" i="4" s="1"/>
  <c r="BA28" i="4"/>
  <c r="BA29" i="4"/>
  <c r="BA30" i="4"/>
  <c r="BA31" i="4"/>
  <c r="BA32" i="4"/>
  <c r="BA33" i="4"/>
  <c r="BA34" i="4"/>
  <c r="BA35" i="4"/>
  <c r="BA36" i="4"/>
  <c r="BA37" i="4"/>
  <c r="BA38" i="4"/>
  <c r="AH17" i="4" l="1"/>
  <c r="AE5" i="4"/>
  <c r="AE6" i="4" s="1"/>
  <c r="Z6" i="4"/>
  <c r="I6" i="4"/>
  <c r="N6" i="4"/>
  <c r="J6" i="4"/>
  <c r="C6" i="4"/>
  <c r="Y6" i="4"/>
  <c r="P6" i="4"/>
  <c r="R6" i="4"/>
  <c r="W6" i="4"/>
  <c r="M6" i="4"/>
  <c r="F6" i="4"/>
  <c r="H6" i="4"/>
  <c r="AG5" i="4"/>
  <c r="AG6" i="4" s="1"/>
  <c r="AF5" i="4"/>
  <c r="AF6" i="4" s="1"/>
  <c r="O6" i="4"/>
  <c r="E6" i="4"/>
  <c r="AC6" i="4"/>
  <c r="L6" i="4"/>
  <c r="U6" i="4"/>
  <c r="K6" i="4"/>
  <c r="AA6" i="4"/>
  <c r="T6" i="4"/>
  <c r="X6" i="4"/>
  <c r="D6" i="4"/>
  <c r="Q6" i="4"/>
  <c r="AB6" i="4"/>
  <c r="AD6" i="4"/>
  <c r="V6" i="4"/>
  <c r="G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00000000-0006-0000-0000-00000500000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00000000-0006-0000-0000-000007000000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00000000-0006-0000-0000-000009000000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8DFB30F-5801-41D6-8AC6-3AF38CB644D1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68920-6ECF-469D-AB7C-AD13B6044E27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7BB809AA-3331-484B-AE37-DD2193BF241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45ACFDAE-556A-47DB-91F8-001687CEE9FF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12DA2F96-E8FB-416E-A977-A6469801F14C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7A4DFD6F-D366-46BF-9F75-38B1E7DC163F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53A6165B-6B19-4C92-9629-D3D5FD86A65F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86A86CBA-3DD8-40EF-813D-9DB8E448B7E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F9C76CFD-FCA9-49E1-A474-F8B78144762F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D5418AA2-B539-448C-8856-F7896795E40B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445456D9-3919-4EC9-9DA0-781DF6F0446D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<sst xmlns="http://schemas.openxmlformats.org/spreadsheetml/2006/main" count="226" uniqueCount="76">
  <si>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</si>
  <si>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</si>
  <si>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</si>
  <si>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</si>
  <si>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</si>
  <si>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</si>
  <si>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</si>
  <si>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</si>
  <si>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</si>
  <si>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</si>
  <si>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</si>
  <si>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</si>
  <si>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</si>
  <si>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</si>
  <si>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</si>
  <si>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</si>
  <si>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</si>
  <si>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</si>
  <si>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</si>
  <si>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</si>
  <si>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</si>
  <si>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</si>
  <si>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</si>
  <si>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</si>
  <si>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</si>
  <si>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</si>
  <si>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</si>
  <si>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</si>
  <si>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</si>
  <si>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</si>
  <si>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</si>
  <si>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</si>
  <si>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</si>
  <si>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</si>
  <si>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</si>
  <si>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</si>
  <si>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</si>
  <si>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</si>
  <si>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</si>
  <si>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</si>
  <si>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</si>
  <si>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</si>
  <si>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</si>
  <si>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</si>
  <si>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</si>
  <si>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</si>
  <si>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</si>
  <si>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</si>
  <si>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</si>
  <si>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</si>
  <si>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</si>
  <si>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</si>
  <si>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</si>
  <si>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</si>
  <si>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</si>
  <si>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</si>
  <si>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</si>
  <si>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</si>
  <si>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</si>
  <si>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</si>
  <si>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</si>
  <si>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</si>
  <si>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</si>
  <si>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</si>
  <si>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</si>
  <si>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</si>
  <si>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</si>
  <si>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</si>
  <si>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</si>
  <si>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t>učiteľka v ZŠ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</si>
  <si>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školský psychológ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orientačnej psychologickej diagnostiky, individuálneho, skupinového alebo hromadného psychologického poradenstva, psychoterapie, prevencie a intervencie k deťom a žiakom s osobitným zreteľom na proces výchovy a vzdelávania  v ZŠ a materských školách vo svojej územnej pôsobnosti,
. poskytovanie individuálnych a skupinových psychologických služieb, poradenstvo a konzultácie v procese výchovy a vzdelávania deťom, žiakom, zákonným zástupcom, inkluzívnemu tímu základnej školy, pedagogickým zamestnancom materských škôl vo svojej územnej pôsobnosti,uskutočňuje odbornú psychologickú starostlivosť žiakom s ťažkosťami v učení a v správaní, zdravotne znevýhodneným žiakom a žiakom zo sociálne znevýhodneného prostredia,
. participácia na aktivitách v rámci plánu činnosti MŠ, ZŠ, a príslušného CPPPaP,
. spolupráca s  komunitnými centrami a príslušným centrom pedagogicko psychologického poradenstva a prevencie (CPPPaP) realizuje a vyhodnocuje depistážne screeningové vyšetrenia u detí a žiakov a následne odporúča k stimulácii identifikované  oslabené oblasti dieťaťa a žiaka, 
. pomoc na vytváraní, aktualizácii, inovácii IVVP pre žiakov so ŠVVP, aplikácia v praxi,
. účasť na zápise žiakov do 1.ročníkov a metodické usmerňovanie prípadných nedostatkov, 
. odporúčanie zákonnému zástupcovi dieťaťa odborné vyšetrenie v príslušnom centre výchovného poradenstva a prevencie,
. poskytovanie individuálnej a skupinovej psychologickej starostlivosti žiakom v krízových sociálnych a životných situáciách v súvislosti s drogovou závislosťou a inými sociálno-patologickými javmi,
. spolupráca s odbornými zamestnancami centier pedagogicko-psychologického poradenstva a prevencie, príprava podkladov potrebných k vyšetreniu žiaka,
. účasť na vzdelávacej aktivite (doplňte názov a časový údaj),
. práca v segregovaných komunitách,
. spolupráca pri neformálnom vzdelávaní,
. spolupráca, podieľanie sa na vypracovaní akčného plánu/akčných plánov pre inkluzívne vzdelávanie,
. evidencia riešených prípadov v rámci individuálnej a skupinovej činnosti,
. participácia  na činnostiach súvisiacich s evalváciou projektu
</t>
    </r>
  </si>
  <si>
    <t>4.6.2. Inkluzívny tím (školský psychológ, školský špeciálny pedagóg, sociálny pedagóg) v MŠ/ZŠ/SŠ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</si>
  <si>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špeciálny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špeciálnopedagogickej diagnostiky, individuálneho, skupinového alebo hromadného poradenstva a intervencie deťom a žiakom s mentálnym 
postihnutím, sluchovým postihnutím, zrakovým postihnutím, telesným postihnutím, s narušenou komunikačnou schopnosťou, autizmom alebo ďalšími pervazívnymi vývinovými 
poruchami, viacnásobným postihnutím, chorým alebo zdravotne oslabeným, s vývinovými  poruchami a odborné činnosti spojené s reedukáciou porúch správania (vyberte relevantné) . poskytovanie špeciálnopedagogického poradenstva a konzultácie zákonným zástupcom detí alebo žiakov a pedagogickým zamestnancom škôl a školských zariadení,
. poskytovanie individuálnych a skupinových špeciálno-pedagogických služieb, poradenstvo a konzultácie v procese výchovy a vzdelávania deťom, žiakom, rodičom a pedagogickým zamestnancom, 
. odborná špeciálno-pedagogickú starostlivosť žiakom s ťažkosťami v učení a v správaní, zdravotne znevýhodneným žiakom, žiakom zo sociálne znevýhodneného prostredia,
. realizácia a vyhodnotenie depistážne screeningového vyšetrenia u detí predškolského veku,
. realizácia individuálnej a skupinovej špeciálno-pedagogickej screeningovej diagnostiky u žiakov s ťažkosťami v učení a v správaní, 
. kompletizácia dokumentácie individuálne začlenených žiakov a dohliada na používanie kompenzačných pomôcok odporúčaných zariadeniami výchovného poradenstva a prevencie,
. realizácia reedukácie so žiakmi s ťažkosťami v učení, zvlášť so žiakmi s vývinovými poruchami učenia,
. účasť na zápise žiakov do 1.ročníkov a metodicky usmerňuje prípadné nedostatky, upozorňuje na integráciu zdravotne oslabených žiakov a ich dokumentáciu a následne odporúča zákonnému zástupcovi dieťaťa odborné vyšetrenie v príslušnom centre výchovného poradenstva a prevencie,
. aktívna spolupráca s odbornými zamestnancami centier výchovného poradenstva a prevencie a pripravuje podklady potrebné k vyšetreniu žiaka MŠ, ZŠ, v ktorej pôsobí,
. účať na vzdelávacej aktivite (doplňte názov vzdelávania, čas realizácie),
. práca v segregovaných komunitách,
. spolupráca pri neformálnom vzdelávaní,
. spolupráca, podieľanie sa na vypracovaní akčného plánu/akčných plánov pre inkluzívne vzdelávanie,
.  evidencia riešených prípadov v rámci individuálnej a skupinovej činnosti</t>
    </r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</si>
  <si>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sociálny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prevencie, intervencie a poskytovania poradenstva najmä pre deti a žiakov ohrozených sociálno-patologickými javmi, zo sociálne znevýhodneného prostredia, drogovo závislých alebo inak znevýhodnených deťom a žiakom, ich zákonných zástupcov a pedagogických zamestnancov škôl a školských zariadení,
. výkon  odborných činností zameraných na žiakov ohrozených sociálno-patologickými javmi, zo sociálne znevýhodneného prostredia, drogovo závislých alebo inak znevýhodnených, vrátane ich zákonných zástupcov a pedagogických zamestnancov a na plnenie úloh sociálnej výchovy, podpory prosociálneho, etického správania, sociálnopedagogickej diagnostiky prostredia a vzťahov a reedukácie správania, 
. zabezpečenie  sociálneho servisu pre žiakov,
. zaznamenávanie sociálno-patologických javov v škole,
. aktivity na prevenciu sociálno-patologických javov v škole formou rôznych prednášok, rozhlasových relácií, besied a seminárov pre žiakov, zákonných zástupcov a inkluzívny tím MŠ,ZŠ, venuje sa korekcii správania žiakov s poruchami správania (disociálne, asociálne správanie), v poradenstve a reedukačných postupoch rieši problematické správanie žiakov, ako je záškoláctvo, šikanovanie, kriminalita, extrémizmus, mravné a sociálne poruchy v správaní (vyberte relevantné!),
. poskytovanie pomoci žiakom pochádzajúcim dysfunkčných a sociálne znevýhodnených rodín,
. spolupráca s miestnymi výchovno-vzdelávacími inštitúciami a inými odborníkmi: políciou, sociálnou kuratelou, psychológmi z CPPPaP atď. (vyberte relevantné!),
. spolupráca s triednymi učiteľmi a ostatnými vyučujúcimi pri preberaní vhodného prístupu k integrovaným žiakom a pri tvorbe ich individuálneho vzdelávacieho plánu,
.spolupráca s ostatnými odbornými zamestnancami školy pri zjednocovaní vplyvov na individuálne začleneného žiaka,
. vo vzťahu k rodičom poskytovanie poradenstva a individuálnej konzultácie v oblasti prevencie sociálno-patologických javov a o možných rizikách pre žiakov, 
. sprostredkúvavanie prepojenie školy s poradenskými zariadeniami a inými odbornými zariadeniami zaoberajúcimi sa starostlivosťou o deti a rodinu, psychológmi, psychiatrami a pod,
. práca na vytvorení lepšej atmosféry a klímy v triede, čím predchádza konfliktom, agresii a šikanovaniu v skupine,
. vedenie evidencie riešených prípadov v rámci individuálnej a skupinovej činnosti,
. práca v segregovaných komunitách,
. spolupráca pri neformálnom vzdelávaní,
. účať na vzdelávacej aktivite (doplňte názov vzdelávania, čas realizácie),
. spolupráca, podieľanie sa na vypracovaní akčného plánu/akčných plánov pre inkluzívne vzdelávanie,
. spolupodieľa sa na činnostiach súvisiacich s evalváciou projektu.
</t>
    </r>
  </si>
  <si>
    <t>Národný inštitút vzdelávania a mládeže</t>
  </si>
  <si>
    <t>L/3,5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</si>
</sst>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71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166" fontId="4" fillId="0" borderId="1" xfId="4" applyNumberFormat="1" applyFont="1" applyBorder="1"/>
    <xf numFmtId="0" fontId="4" fillId="0" borderId="1" xfId="4" applyFont="1" applyBorder="1"/>
    <xf numFmtId="14" fontId="26" fillId="0" borderId="0" xfId="2" applyNumberFormat="1"/>
    <xf numFmtId="166" fontId="4" fillId="0" borderId="2" xfId="4" applyNumberFormat="1" applyFont="1" applyBorder="1"/>
    <xf numFmtId="0" fontId="4" fillId="0" borderId="3" xfId="4" applyFont="1" applyBorder="1"/>
    <xf numFmtId="0" fontId="4" fillId="0" borderId="4" xfId="4" applyFont="1" applyBorder="1"/>
    <xf numFmtId="0" fontId="4" fillId="0" borderId="5" xfId="4" applyFont="1" applyBorder="1"/>
    <xf numFmtId="0" fontId="17" fillId="2" borderId="6" xfId="2" applyFont="1" applyFill="1" applyBorder="1" applyAlignment="1">
      <alignment horizontal="center" vertical="center" wrapText="1"/>
    </xf>
    <xf numFmtId="0" fontId="4" fillId="0" borderId="7" xfId="4" applyFont="1" applyBorder="1"/>
    <xf numFmtId="0" fontId="4" fillId="0" borderId="8" xfId="4" applyFont="1" applyBorder="1"/>
    <xf numFmtId="0" fontId="4" fillId="0" borderId="9" xfId="4" applyFont="1" applyBorder="1"/>
    <xf numFmtId="0" fontId="5" fillId="0" borderId="0" xfId="2" applyFont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/>
    <xf numFmtId="0" fontId="6" fillId="3" borderId="9" xfId="2" applyFont="1" applyFill="1" applyBorder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Alignment="1">
      <alignment vertical="top"/>
    </xf>
    <xf numFmtId="0" fontId="20" fillId="0" borderId="0" xfId="3" applyFont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Border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Border="1"/>
    <xf numFmtId="0" fontId="22" fillId="7" borderId="28" xfId="2" applyFont="1" applyFill="1" applyBorder="1"/>
    <xf numFmtId="14" fontId="22" fillId="0" borderId="49" xfId="2" applyNumberFormat="1" applyFont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Border="1"/>
    <xf numFmtId="0" fontId="26" fillId="5" borderId="50" xfId="2" applyFill="1" applyBorder="1"/>
    <xf numFmtId="169" fontId="26" fillId="3" borderId="0" xfId="2" applyNumberFormat="1" applyFill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4" fontId="26" fillId="0" borderId="36" xfId="2" applyNumberFormat="1" applyBorder="1"/>
    <xf numFmtId="4" fontId="26" fillId="10" borderId="36" xfId="2" applyNumberFormat="1" applyFill="1" applyBorder="1"/>
    <xf numFmtId="4" fontId="26" fillId="0" borderId="39" xfId="2" applyNumberFormat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14" fontId="22" fillId="0" borderId="48" xfId="2" applyNumberFormat="1" applyFont="1" applyBorder="1" applyAlignment="1">
      <alignment wrapText="1"/>
    </xf>
    <xf numFmtId="4" fontId="26" fillId="0" borderId="47" xfId="2" applyNumberFormat="1" applyBorder="1"/>
    <xf numFmtId="168" fontId="8" fillId="4" borderId="17" xfId="2" applyNumberFormat="1" applyFont="1" applyFill="1" applyBorder="1"/>
    <xf numFmtId="168" fontId="2" fillId="4" borderId="17" xfId="2" applyNumberFormat="1" applyFont="1" applyFill="1" applyBorder="1" applyAlignment="1">
      <alignment horizontal="center"/>
    </xf>
    <xf numFmtId="0" fontId="6" fillId="0" borderId="2" xfId="2" applyFont="1" applyBorder="1"/>
    <xf numFmtId="0" fontId="6" fillId="0" borderId="14" xfId="2" applyFont="1" applyBorder="1"/>
    <xf numFmtId="0" fontId="22" fillId="10" borderId="5" xfId="2" applyFont="1" applyFill="1" applyBorder="1" applyAlignment="1">
      <alignment wrapText="1"/>
    </xf>
    <xf numFmtId="0" fontId="22" fillId="0" borderId="10" xfId="2" applyFont="1" applyBorder="1" applyAlignment="1">
      <alignment wrapText="1"/>
    </xf>
    <xf numFmtId="0" fontId="23" fillId="0" borderId="31" xfId="2" applyFont="1" applyBorder="1" applyAlignment="1">
      <alignment horizontal="left" vertical="center" wrapText="1"/>
    </xf>
    <xf numFmtId="0" fontId="23" fillId="0" borderId="32" xfId="2" applyFont="1" applyBorder="1" applyAlignment="1">
      <alignment horizontal="left" vertical="center" wrapText="1"/>
    </xf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33" fillId="0" borderId="33" xfId="2" applyFont="1" applyBorder="1" applyAlignment="1">
      <alignment horizontal="left" vertical="top" wrapText="1"/>
    </xf>
    <xf numFmtId="0" fontId="34" fillId="0" borderId="1" xfId="2" applyFont="1" applyBorder="1" applyAlignment="1">
      <alignment horizontal="left" vertical="top"/>
    </xf>
    <xf numFmtId="0" fontId="34" fillId="0" borderId="34" xfId="2" applyFont="1" applyBorder="1" applyAlignment="1">
      <alignment horizontal="left" vertical="top"/>
    </xf>
    <xf numFmtId="0" fontId="34" fillId="0" borderId="22" xfId="2" applyFont="1" applyBorder="1" applyAlignment="1">
      <alignment horizontal="left" vertical="top"/>
    </xf>
    <xf numFmtId="0" fontId="34" fillId="0" borderId="0" xfId="2" applyFont="1" applyAlignment="1">
      <alignment horizontal="left" vertical="top"/>
    </xf>
    <xf numFmtId="0" fontId="34" fillId="0" borderId="23" xfId="2" applyFont="1" applyBorder="1" applyAlignment="1">
      <alignment horizontal="left" vertical="top"/>
    </xf>
    <xf numFmtId="0" fontId="34" fillId="0" borderId="22" xfId="2" applyFont="1" applyBorder="1"/>
    <xf numFmtId="0" fontId="34" fillId="0" borderId="0" xfId="2" applyFont="1"/>
    <xf numFmtId="0" fontId="34" fillId="0" borderId="23" xfId="2" applyFont="1" applyBorder="1"/>
    <xf numFmtId="0" fontId="34" fillId="0" borderId="35" xfId="2" applyFont="1" applyBorder="1"/>
    <xf numFmtId="0" fontId="34" fillId="0" borderId="26" xfId="2" applyFont="1" applyBorder="1"/>
    <xf numFmtId="0" fontId="34" fillId="0" borderId="14" xfId="2" applyFont="1" applyBorder="1"/>
    <xf numFmtId="0" fontId="16" fillId="6" borderId="17" xfId="2" applyFont="1" applyFill="1" applyBorder="1"/>
    <xf numFmtId="0" fontId="26" fillId="6" borderId="17" xfId="2" applyFill="1" applyBorder="1"/>
    <xf numFmtId="0" fontId="26" fillId="3" borderId="33" xfId="2" applyFill="1" applyBorder="1"/>
    <xf numFmtId="0" fontId="26" fillId="0" borderId="34" xfId="2" applyBorder="1"/>
    <xf numFmtId="0" fontId="18" fillId="0" borderId="17" xfId="2" applyFont="1" applyBorder="1"/>
    <xf numFmtId="0" fontId="18" fillId="0" borderId="27" xfId="2" applyFont="1" applyBorder="1"/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0" borderId="0" xfId="2" applyAlignment="1">
      <alignment horizontal="center" vertical="center"/>
    </xf>
    <xf numFmtId="0" fontId="27" fillId="8" borderId="31" xfId="1" applyBorder="1" applyAlignment="1"/>
    <xf numFmtId="0" fontId="26" fillId="0" borderId="31" xfId="2" applyBorder="1"/>
    <xf numFmtId="0" fontId="26" fillId="0" borderId="32" xfId="2" applyBorder="1"/>
    <xf numFmtId="0" fontId="27" fillId="8" borderId="6" xfId="1" applyNumberFormat="1" applyBorder="1" applyAlignment="1">
      <alignment horizontal="left"/>
    </xf>
    <xf numFmtId="0" fontId="26" fillId="0" borderId="31" xfId="2" applyBorder="1" applyAlignment="1">
      <alignment horizontal="left"/>
    </xf>
    <xf numFmtId="0" fontId="26" fillId="0" borderId="32" xfId="2" applyBorder="1" applyAlignment="1">
      <alignment horizontal="left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6" xfId="1" applyBorder="1" applyAlignment="1">
      <alignment horizontal="right"/>
    </xf>
    <xf numFmtId="0" fontId="27" fillId="8" borderId="32" xfId="1" applyBorder="1" applyAlignment="1">
      <alignment horizontal="right"/>
    </xf>
    <xf numFmtId="0" fontId="27" fillId="8" borderId="31" xfId="1" applyBorder="1" applyAlignment="1">
      <alignment horizontal="right"/>
    </xf>
    <xf numFmtId="0" fontId="33" fillId="0" borderId="1" xfId="2" applyFont="1" applyBorder="1" applyAlignment="1">
      <alignment horizontal="left" vertical="top" wrapText="1"/>
    </xf>
    <xf numFmtId="0" fontId="33" fillId="0" borderId="34" xfId="2" applyFont="1" applyBorder="1" applyAlignment="1">
      <alignment horizontal="left" vertical="top" wrapText="1"/>
    </xf>
    <xf numFmtId="0" fontId="33" fillId="0" borderId="22" xfId="2" applyFont="1" applyBorder="1" applyAlignment="1">
      <alignment horizontal="left" vertical="top" wrapText="1"/>
    </xf>
    <xf numFmtId="0" fontId="33" fillId="0" borderId="0" xfId="2" applyFont="1" applyAlignment="1">
      <alignment horizontal="left" vertical="top" wrapText="1"/>
    </xf>
    <xf numFmtId="0" fontId="33" fillId="0" borderId="23" xfId="2" applyFont="1" applyBorder="1" applyAlignment="1">
      <alignment horizontal="left" vertical="top" wrapText="1"/>
    </xf>
    <xf numFmtId="0" fontId="33" fillId="0" borderId="35" xfId="2" applyFont="1" applyBorder="1" applyAlignment="1">
      <alignment horizontal="left" vertical="top" wrapText="1"/>
    </xf>
    <xf numFmtId="0" fontId="33" fillId="0" borderId="26" xfId="2" applyFont="1" applyBorder="1" applyAlignment="1">
      <alignment horizontal="left" vertical="top" wrapText="1"/>
    </xf>
    <xf numFmtId="0" fontId="33" fillId="0" borderId="14" xfId="2" applyFont="1" applyBorder="1" applyAlignment="1">
      <alignment horizontal="left" vertical="top" wrapText="1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21</xdr:col>
      <xdr:colOff>64414</xdr:colOff>
      <xdr:row>1</xdr:row>
      <xdr:rowOff>956794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332F7154-DD44-47D8-9536-AD865703F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9977" y="197223"/>
          <a:ext cx="7785267" cy="9388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21</xdr:col>
      <xdr:colOff>64414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ADE0303F-B61D-4711-BCB0-CAF932146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58"/>
  <sheetViews>
    <sheetView tabSelected="1" zoomScale="85" zoomScaleNormal="100" zoomScaleSheetLayoutView="100" workbookViewId="0">
      <selection activeCell="B36" sqref="B36"/>
    </sheetView>
  </sheetViews>
  <sheetFormatPr defaultColWidth="0" defaultRowHeight="14.4" x14ac:dyDescent="0.3"/>
  <cols>
    <col min="1" max="1" width="35.109375" style="1" customWidth="1"/>
    <col min="2" max="2" width="33.5546875" style="1" bestFit="1" customWidth="1"/>
    <col min="3" max="3" width="5.6640625" style="1" bestFit="1" customWidth="1"/>
    <col min="4" max="10" width="5.44140625" style="1" customWidth="1"/>
    <col min="11" max="12" width="5.88671875" style="1" customWidth="1"/>
    <col min="13" max="17" width="5.44140625" style="1" customWidth="1"/>
    <col min="18" max="18" width="5.6640625" style="1" customWidth="1"/>
    <col min="19" max="19" width="4.44140625" style="1" customWidth="1"/>
    <col min="20" max="24" width="5.44140625" style="1" customWidth="1"/>
    <col min="25" max="25" width="5.5546875" style="1" customWidth="1"/>
    <col min="26" max="27" width="5.44140625" style="1" customWidth="1"/>
    <col min="28" max="28" width="5.5546875" style="1" customWidth="1"/>
    <col min="29" max="29" width="5.44140625" style="1" customWidth="1"/>
    <col min="30" max="30" width="5.6640625" style="1" bestFit="1" customWidth="1"/>
    <col min="31" max="31" width="5.44140625" style="1" customWidth="1"/>
    <col min="32" max="32" width="6" style="1" customWidth="1"/>
    <col min="33" max="33" width="4.44140625" style="1" customWidth="1"/>
    <col min="34" max="34" width="15.6640625" style="1" customWidth="1"/>
    <col min="35" max="35" width="7.6640625" style="1" customWidth="1"/>
    <col min="36" max="44" width="7.6640625" style="1" hidden="1" customWidth="1"/>
    <col min="45" max="45" width="10.6640625" style="1" hidden="1" customWidth="1"/>
    <col min="46" max="54" width="0" style="1" hidden="1" customWidth="1"/>
    <col min="55" max="16384" width="7.6640625" style="1" hidden="1"/>
  </cols>
  <sheetData>
    <row r="1" spans="1:34" x14ac:dyDescent="0.3">
      <c r="A1" s="39" t="s">
        <v>65</v>
      </c>
    </row>
    <row r="2" spans="1:34" ht="81.75" customHeight="1" thickBot="1" x14ac:dyDescent="0.3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</row>
    <row r="3" spans="1:34" ht="15" thickBot="1" x14ac:dyDescent="0.35">
      <c r="A3" s="141" t="s">
        <v>53</v>
      </c>
      <c r="B3" s="142"/>
      <c r="C3" s="142"/>
      <c r="D3" s="142"/>
      <c r="E3" s="142"/>
      <c r="F3" s="142"/>
      <c r="G3" s="143"/>
      <c r="H3" s="147" t="s">
        <v>52</v>
      </c>
      <c r="I3" s="148"/>
      <c r="J3" s="149"/>
      <c r="K3" s="135"/>
      <c r="L3" s="136"/>
      <c r="M3" s="136"/>
      <c r="N3" s="136"/>
      <c r="O3" s="136"/>
      <c r="P3" s="136"/>
      <c r="Q3" s="136"/>
      <c r="R3" s="136"/>
      <c r="S3" s="136"/>
      <c r="T3" s="136"/>
      <c r="U3" s="137"/>
      <c r="V3" s="150" t="s">
        <v>51</v>
      </c>
      <c r="W3" s="152"/>
      <c r="X3" s="144" t="s">
        <v>22</v>
      </c>
      <c r="Y3" s="145"/>
      <c r="Z3" s="145"/>
      <c r="AA3" s="145"/>
      <c r="AB3" s="145"/>
      <c r="AC3" s="146"/>
      <c r="AD3" s="150" t="s">
        <v>50</v>
      </c>
      <c r="AE3" s="151"/>
      <c r="AF3" s="138">
        <v>2023</v>
      </c>
      <c r="AG3" s="139"/>
      <c r="AH3" s="140"/>
    </row>
    <row r="4" spans="1:34" ht="15.75" customHeight="1" thickBot="1" x14ac:dyDescent="0.35">
      <c r="B4" s="35"/>
      <c r="AH4" s="35"/>
    </row>
    <row r="5" spans="1:34" ht="15.75" customHeight="1" thickBot="1" x14ac:dyDescent="0.35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 t="str">
        <f>IF(DAY(DATE($AF$3,AU24+1,0))=28,"",29)</f>
        <v/>
      </c>
      <c r="AF5" s="32" t="str">
        <f>IF(OR(DAY(DATE($AF$3,$AU$24+1,0))=28,DAY(DATE($AF$3,$AU$24+1,0))=29),"",IF(DAY(DATE($AF$3,$AU$24+1,0))=29,"",30))</f>
        <v/>
      </c>
      <c r="AG5" s="76" t="str">
        <f>IF(OR(DAY(DATE($AF$3,$AU$24+1,0))=28,DAY(DATE($AF$3,$AU$24+1,0))=29),"",IF(DAY(DATE($AF$3,$AU$24+1,0))=30,"",31))</f>
        <v/>
      </c>
      <c r="AH5" s="132" t="s">
        <v>48</v>
      </c>
    </row>
    <row r="6" spans="1:34" ht="15" thickBot="1" x14ac:dyDescent="0.35">
      <c r="A6" s="122"/>
      <c r="B6" s="123"/>
      <c r="C6" s="31">
        <f t="shared" ref="C6:AD6" si="0">(DATE($AF$3,$AU$24,C5))</f>
        <v>44958</v>
      </c>
      <c r="D6" s="30">
        <f t="shared" si="0"/>
        <v>44959</v>
      </c>
      <c r="E6" s="30">
        <f t="shared" si="0"/>
        <v>44960</v>
      </c>
      <c r="F6" s="30">
        <f t="shared" si="0"/>
        <v>44961</v>
      </c>
      <c r="G6" s="30">
        <f t="shared" si="0"/>
        <v>44962</v>
      </c>
      <c r="H6" s="30">
        <f t="shared" si="0"/>
        <v>44963</v>
      </c>
      <c r="I6" s="30">
        <f t="shared" si="0"/>
        <v>44964</v>
      </c>
      <c r="J6" s="30">
        <f t="shared" si="0"/>
        <v>44965</v>
      </c>
      <c r="K6" s="30">
        <f t="shared" si="0"/>
        <v>44966</v>
      </c>
      <c r="L6" s="30">
        <f t="shared" si="0"/>
        <v>44967</v>
      </c>
      <c r="M6" s="30">
        <f t="shared" si="0"/>
        <v>44968</v>
      </c>
      <c r="N6" s="30">
        <f t="shared" si="0"/>
        <v>44969</v>
      </c>
      <c r="O6" s="30">
        <f t="shared" si="0"/>
        <v>44970</v>
      </c>
      <c r="P6" s="30">
        <f t="shared" si="0"/>
        <v>44971</v>
      </c>
      <c r="Q6" s="30">
        <f t="shared" si="0"/>
        <v>44972</v>
      </c>
      <c r="R6" s="30">
        <f t="shared" si="0"/>
        <v>44973</v>
      </c>
      <c r="S6" s="30">
        <f t="shared" si="0"/>
        <v>44974</v>
      </c>
      <c r="T6" s="30">
        <f t="shared" si="0"/>
        <v>44975</v>
      </c>
      <c r="U6" s="30">
        <f t="shared" si="0"/>
        <v>44976</v>
      </c>
      <c r="V6" s="30">
        <f t="shared" si="0"/>
        <v>44977</v>
      </c>
      <c r="W6" s="30">
        <f t="shared" si="0"/>
        <v>44978</v>
      </c>
      <c r="X6" s="30">
        <f t="shared" si="0"/>
        <v>44979</v>
      </c>
      <c r="Y6" s="30">
        <f t="shared" si="0"/>
        <v>44980</v>
      </c>
      <c r="Z6" s="30">
        <f t="shared" si="0"/>
        <v>44981</v>
      </c>
      <c r="AA6" s="30">
        <f t="shared" si="0"/>
        <v>44982</v>
      </c>
      <c r="AB6" s="30">
        <f t="shared" si="0"/>
        <v>44983</v>
      </c>
      <c r="AC6" s="30">
        <f t="shared" si="0"/>
        <v>44984</v>
      </c>
      <c r="AD6" s="30">
        <f t="shared" si="0"/>
        <v>44985</v>
      </c>
      <c r="AE6" s="30" t="str">
        <f>IF(ISERROR(DATE($AF$3,$AU$24,AE5)),"",(DATE($AF$3,$AU$24,AE5)))</f>
        <v/>
      </c>
      <c r="AF6" s="30" t="str">
        <f>IF(ISERROR(DATE($AF$3,$AU$24,AF5)),"",(DATE($AF$3,$AU$24,AF5)))</f>
        <v/>
      </c>
      <c r="AG6" s="77" t="str">
        <f>IF(ISERROR(DATE($AF$3,$AU$24,AG5)),"",(DATE($AF$3,$AU$24,AG5)))</f>
        <v/>
      </c>
      <c r="AH6" s="133"/>
    </row>
    <row r="7" spans="1:34" x14ac:dyDescent="0.3">
      <c r="A7" s="68" t="s">
        <v>47</v>
      </c>
      <c r="B7" s="69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8"/>
      <c r="AH7" s="84"/>
    </row>
    <row r="8" spans="1:34" ht="15" thickBot="1" x14ac:dyDescent="0.35">
      <c r="A8" s="128" t="s">
        <v>61</v>
      </c>
      <c r="B8" s="129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9"/>
      <c r="AH8" s="85"/>
    </row>
    <row r="9" spans="1:34" x14ac:dyDescent="0.3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80"/>
      <c r="AH9" s="85"/>
    </row>
    <row r="10" spans="1:34" ht="41.4" x14ac:dyDescent="0.3">
      <c r="A10" s="65" t="s">
        <v>56</v>
      </c>
      <c r="B10" s="88" t="s">
        <v>71</v>
      </c>
      <c r="C10" s="40">
        <v>7.5</v>
      </c>
      <c r="D10" s="40">
        <v>7.5</v>
      </c>
      <c r="E10" s="40">
        <v>7.5</v>
      </c>
      <c r="F10" s="40"/>
      <c r="G10" s="40"/>
      <c r="H10" s="40">
        <v>7.5</v>
      </c>
      <c r="I10" s="40">
        <v>7.5</v>
      </c>
      <c r="J10" s="40">
        <v>7.5</v>
      </c>
      <c r="K10" s="40">
        <v>4</v>
      </c>
      <c r="L10" s="40">
        <v>7.5</v>
      </c>
      <c r="M10" s="40"/>
      <c r="N10" s="40"/>
      <c r="O10" s="40">
        <v>7.5</v>
      </c>
      <c r="P10" s="40">
        <v>7.5</v>
      </c>
      <c r="Q10" s="40">
        <v>7.5</v>
      </c>
      <c r="R10" s="40"/>
      <c r="S10" s="40">
        <v>7.5</v>
      </c>
      <c r="T10" s="40"/>
      <c r="U10" s="40"/>
      <c r="V10" s="40">
        <v>7.5</v>
      </c>
      <c r="W10" s="40">
        <v>7.5</v>
      </c>
      <c r="X10" s="40">
        <v>7.5</v>
      </c>
      <c r="Y10" s="40"/>
      <c r="Z10" s="40"/>
      <c r="AA10" s="40"/>
      <c r="AB10" s="40"/>
      <c r="AC10" s="40">
        <v>7.5</v>
      </c>
      <c r="AD10" s="40">
        <v>7.5</v>
      </c>
      <c r="AE10" s="40"/>
      <c r="AF10" s="40"/>
      <c r="AG10" s="40"/>
      <c r="AH10" s="86">
        <f t="shared" ref="AH10:AH16" si="1">SUM(C10:AG10)</f>
        <v>124</v>
      </c>
    </row>
    <row r="11" spans="1:34" ht="28.2" thickBot="1" x14ac:dyDescent="0.35">
      <c r="A11" s="66" t="s">
        <v>57</v>
      </c>
      <c r="B11" s="71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6">
        <f t="shared" si="1"/>
        <v>0</v>
      </c>
    </row>
    <row r="12" spans="1:34" ht="15" thickBot="1" x14ac:dyDescent="0.35">
      <c r="A12" s="130" t="s">
        <v>62</v>
      </c>
      <c r="B12" s="131"/>
      <c r="C12" s="57"/>
      <c r="D12" s="58"/>
      <c r="E12" s="59"/>
      <c r="F12" s="59"/>
      <c r="G12" s="58"/>
      <c r="H12" s="58"/>
      <c r="I12" s="58"/>
      <c r="J12" s="59"/>
      <c r="K12" s="59"/>
      <c r="L12" s="59"/>
      <c r="M12" s="59"/>
      <c r="N12" s="58"/>
      <c r="O12" s="58"/>
      <c r="P12" s="58"/>
      <c r="Q12" s="59"/>
      <c r="R12" s="59"/>
      <c r="S12" s="58"/>
      <c r="T12" s="58"/>
      <c r="U12" s="58"/>
      <c r="V12" s="58"/>
      <c r="W12" s="58"/>
      <c r="X12" s="59"/>
      <c r="Y12" s="59"/>
      <c r="Z12" s="59"/>
      <c r="AA12" s="59"/>
      <c r="AB12" s="58"/>
      <c r="AC12" s="58"/>
      <c r="AD12" s="58"/>
      <c r="AE12" s="59"/>
      <c r="AF12" s="59"/>
      <c r="AG12" s="58"/>
      <c r="AH12" s="86"/>
    </row>
    <row r="13" spans="1:34" ht="42" thickBot="1" x14ac:dyDescent="0.35">
      <c r="A13" s="72" t="s">
        <v>58</v>
      </c>
      <c r="B13" s="75"/>
      <c r="C13" s="47"/>
      <c r="D13" s="48"/>
      <c r="E13" s="40"/>
      <c r="F13" s="40"/>
      <c r="G13" s="48"/>
      <c r="H13" s="48"/>
      <c r="I13" s="48"/>
      <c r="J13" s="40"/>
      <c r="K13" s="40"/>
      <c r="L13" s="40"/>
      <c r="M13" s="40"/>
      <c r="N13" s="48"/>
      <c r="O13" s="48"/>
      <c r="P13" s="48"/>
      <c r="Q13" s="40"/>
      <c r="R13" s="40"/>
      <c r="S13" s="48"/>
      <c r="T13" s="48"/>
      <c r="U13" s="48"/>
      <c r="V13" s="48"/>
      <c r="W13" s="48"/>
      <c r="X13" s="40"/>
      <c r="Y13" s="40"/>
      <c r="Z13" s="40"/>
      <c r="AA13" s="40"/>
      <c r="AB13" s="48"/>
      <c r="AC13" s="48"/>
      <c r="AD13" s="48"/>
      <c r="AE13" s="40"/>
      <c r="AF13" s="40"/>
      <c r="AG13" s="48"/>
      <c r="AH13" s="86">
        <f t="shared" si="1"/>
        <v>0</v>
      </c>
    </row>
    <row r="14" spans="1:34" x14ac:dyDescent="0.3">
      <c r="A14" s="126" t="s">
        <v>63</v>
      </c>
      <c r="B14" s="127"/>
      <c r="C14" s="60"/>
      <c r="D14" s="61"/>
      <c r="E14" s="62"/>
      <c r="F14" s="62"/>
      <c r="G14" s="61"/>
      <c r="H14" s="61"/>
      <c r="I14" s="61"/>
      <c r="J14" s="62"/>
      <c r="K14" s="62"/>
      <c r="L14" s="62"/>
      <c r="M14" s="62"/>
      <c r="N14" s="61"/>
      <c r="O14" s="61"/>
      <c r="P14" s="61"/>
      <c r="Q14" s="62"/>
      <c r="R14" s="62"/>
      <c r="S14" s="62"/>
      <c r="T14" s="61"/>
      <c r="U14" s="61"/>
      <c r="V14" s="61"/>
      <c r="W14" s="61"/>
      <c r="X14" s="62"/>
      <c r="Y14" s="62"/>
      <c r="Z14" s="62"/>
      <c r="AA14" s="62"/>
      <c r="AB14" s="61"/>
      <c r="AC14" s="61"/>
      <c r="AD14" s="61"/>
      <c r="AE14" s="62"/>
      <c r="AF14" s="62"/>
      <c r="AG14" s="82"/>
      <c r="AH14" s="86"/>
    </row>
    <row r="15" spans="1:34" ht="27.6" x14ac:dyDescent="0.3">
      <c r="A15" s="74" t="s">
        <v>60</v>
      </c>
      <c r="B15" s="75"/>
      <c r="C15" s="8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81"/>
      <c r="AH15" s="86">
        <f t="shared" si="1"/>
        <v>0</v>
      </c>
    </row>
    <row r="16" spans="1:34" ht="28.95" customHeight="1" thickBot="1" x14ac:dyDescent="0.35">
      <c r="A16" s="94" t="s">
        <v>59</v>
      </c>
      <c r="B16" s="95" t="s">
        <v>69</v>
      </c>
      <c r="C16" s="73">
        <v>1</v>
      </c>
      <c r="D16" s="48"/>
      <c r="E16" s="48"/>
      <c r="F16" s="48"/>
      <c r="G16" s="48"/>
      <c r="H16" s="48"/>
      <c r="I16" s="48"/>
      <c r="J16" s="48">
        <v>1</v>
      </c>
      <c r="K16" s="48"/>
      <c r="L16" s="48"/>
      <c r="M16" s="48"/>
      <c r="N16" s="48"/>
      <c r="O16" s="48"/>
      <c r="P16" s="48"/>
      <c r="Q16" s="48">
        <v>1</v>
      </c>
      <c r="R16" s="48"/>
      <c r="S16" s="48"/>
      <c r="T16" s="48"/>
      <c r="U16" s="48"/>
      <c r="V16" s="48"/>
      <c r="W16" s="48"/>
      <c r="X16" s="48">
        <v>1</v>
      </c>
      <c r="Y16" s="48"/>
      <c r="Z16" s="48"/>
      <c r="AA16" s="48"/>
      <c r="AB16" s="48"/>
      <c r="AC16" s="48"/>
      <c r="AD16" s="48"/>
      <c r="AE16" s="48"/>
      <c r="AF16" s="48"/>
      <c r="AG16" s="83"/>
      <c r="AH16" s="87">
        <f t="shared" si="1"/>
        <v>4</v>
      </c>
    </row>
    <row r="17" spans="1:53" ht="15" thickBot="1" x14ac:dyDescent="0.35">
      <c r="B17" s="27" t="s">
        <v>45</v>
      </c>
      <c r="C17" s="49">
        <f t="shared" ref="C17:AH17" si="2">SUM(C10:C16)</f>
        <v>8.5</v>
      </c>
      <c r="D17" s="49">
        <f t="shared" si="2"/>
        <v>7.5</v>
      </c>
      <c r="E17" s="49">
        <f t="shared" si="2"/>
        <v>7.5</v>
      </c>
      <c r="F17" s="49">
        <f t="shared" si="2"/>
        <v>0</v>
      </c>
      <c r="G17" s="49">
        <f t="shared" si="2"/>
        <v>0</v>
      </c>
      <c r="H17" s="49">
        <f t="shared" si="2"/>
        <v>7.5</v>
      </c>
      <c r="I17" s="49">
        <f t="shared" si="2"/>
        <v>7.5</v>
      </c>
      <c r="J17" s="49">
        <f t="shared" si="2"/>
        <v>8.5</v>
      </c>
      <c r="K17" s="49">
        <f t="shared" si="2"/>
        <v>4</v>
      </c>
      <c r="L17" s="49">
        <f t="shared" si="2"/>
        <v>7.5</v>
      </c>
      <c r="M17" s="49">
        <f t="shared" si="2"/>
        <v>0</v>
      </c>
      <c r="N17" s="49">
        <f t="shared" si="2"/>
        <v>0</v>
      </c>
      <c r="O17" s="49">
        <f t="shared" si="2"/>
        <v>7.5</v>
      </c>
      <c r="P17" s="49">
        <f t="shared" si="2"/>
        <v>7.5</v>
      </c>
      <c r="Q17" s="49">
        <f t="shared" si="2"/>
        <v>8.5</v>
      </c>
      <c r="R17" s="49">
        <f t="shared" si="2"/>
        <v>0</v>
      </c>
      <c r="S17" s="49">
        <f t="shared" si="2"/>
        <v>7.5</v>
      </c>
      <c r="T17" s="49">
        <f t="shared" si="2"/>
        <v>0</v>
      </c>
      <c r="U17" s="49">
        <f t="shared" si="2"/>
        <v>0</v>
      </c>
      <c r="V17" s="49">
        <f t="shared" si="2"/>
        <v>7.5</v>
      </c>
      <c r="W17" s="49">
        <f t="shared" si="2"/>
        <v>7.5</v>
      </c>
      <c r="X17" s="49">
        <f t="shared" si="2"/>
        <v>8.5</v>
      </c>
      <c r="Y17" s="49">
        <f t="shared" si="2"/>
        <v>0</v>
      </c>
      <c r="Z17" s="49">
        <f t="shared" si="2"/>
        <v>0</v>
      </c>
      <c r="AA17" s="49">
        <f t="shared" si="2"/>
        <v>0</v>
      </c>
      <c r="AB17" s="49">
        <f t="shared" si="2"/>
        <v>0</v>
      </c>
      <c r="AC17" s="49">
        <f t="shared" si="2"/>
        <v>7.5</v>
      </c>
      <c r="AD17" s="49">
        <f t="shared" si="2"/>
        <v>7.5</v>
      </c>
      <c r="AE17" s="49">
        <f t="shared" si="2"/>
        <v>0</v>
      </c>
      <c r="AF17" s="49">
        <f t="shared" si="2"/>
        <v>0</v>
      </c>
      <c r="AG17" s="50">
        <f t="shared" si="2"/>
        <v>0</v>
      </c>
      <c r="AH17" s="50">
        <f t="shared" si="2"/>
        <v>128</v>
      </c>
    </row>
    <row r="18" spans="1:53" x14ac:dyDescent="0.3">
      <c r="A18" s="124" t="s">
        <v>44</v>
      </c>
      <c r="B18" s="124"/>
      <c r="C18" s="90">
        <v>0.3125</v>
      </c>
      <c r="D18" s="90">
        <v>0.3125</v>
      </c>
      <c r="E18" s="90">
        <v>0.3125</v>
      </c>
      <c r="F18" s="90"/>
      <c r="G18" s="90"/>
      <c r="H18" s="90">
        <v>0.3125</v>
      </c>
      <c r="I18" s="90">
        <v>0.3125</v>
      </c>
      <c r="J18" s="90">
        <v>0.3125</v>
      </c>
      <c r="K18" s="90">
        <v>0.3125</v>
      </c>
      <c r="L18" s="90">
        <v>0.3125</v>
      </c>
      <c r="M18" s="90"/>
      <c r="N18" s="90"/>
      <c r="O18" s="90">
        <v>0.3125</v>
      </c>
      <c r="P18" s="90">
        <v>0.3125</v>
      </c>
      <c r="Q18" s="90">
        <v>0.3125</v>
      </c>
      <c r="R18" s="90">
        <v>0.3125</v>
      </c>
      <c r="S18" s="90"/>
      <c r="T18" s="90"/>
      <c r="U18" s="90"/>
      <c r="V18" s="90">
        <v>0.3125</v>
      </c>
      <c r="W18" s="90">
        <v>0.3125</v>
      </c>
      <c r="X18" s="90">
        <v>0.3125</v>
      </c>
      <c r="Y18" s="90"/>
      <c r="Z18" s="90"/>
      <c r="AA18" s="90"/>
      <c r="AB18" s="90"/>
      <c r="AC18" s="90">
        <v>0.3125</v>
      </c>
      <c r="AD18" s="90">
        <v>0.3125</v>
      </c>
      <c r="AE18" s="90"/>
      <c r="AF18" s="90"/>
      <c r="AG18" s="90"/>
      <c r="AH18" s="41"/>
    </row>
    <row r="19" spans="1:53" x14ac:dyDescent="0.3">
      <c r="A19" s="125" t="s">
        <v>43</v>
      </c>
      <c r="B19" s="125"/>
      <c r="C19" s="90">
        <v>0.72916666666666663</v>
      </c>
      <c r="D19" s="90">
        <v>0.64583333333333337</v>
      </c>
      <c r="E19" s="90">
        <v>0.64583333333333337</v>
      </c>
      <c r="F19" s="90"/>
      <c r="G19" s="90"/>
      <c r="H19" s="90">
        <v>0.64583333333333337</v>
      </c>
      <c r="I19" s="90">
        <v>0.64583333333333337</v>
      </c>
      <c r="J19" s="90">
        <v>0.72916666666666663</v>
      </c>
      <c r="K19" s="90">
        <v>0.64583333333333337</v>
      </c>
      <c r="L19" s="90">
        <v>0.64583333333333337</v>
      </c>
      <c r="M19" s="90"/>
      <c r="N19" s="90"/>
      <c r="O19" s="90">
        <v>0.64583333333333337</v>
      </c>
      <c r="P19" s="90">
        <v>0.64583333333333337</v>
      </c>
      <c r="Q19" s="90">
        <v>0.72916666666666663</v>
      </c>
      <c r="R19" s="90">
        <v>0.64583333333333337</v>
      </c>
      <c r="S19" s="90"/>
      <c r="T19" s="90"/>
      <c r="U19" s="90"/>
      <c r="V19" s="90">
        <v>0.64583333333333337</v>
      </c>
      <c r="W19" s="90">
        <v>0.64583333333333337</v>
      </c>
      <c r="X19" s="90">
        <v>0.72916666666666663</v>
      </c>
      <c r="Y19" s="90"/>
      <c r="Z19" s="90"/>
      <c r="AA19" s="90"/>
      <c r="AB19" s="90"/>
      <c r="AC19" s="90">
        <v>0.64583333333333337</v>
      </c>
      <c r="AD19" s="90">
        <v>0.64583333333333337</v>
      </c>
      <c r="AE19" s="90"/>
      <c r="AF19" s="90"/>
      <c r="AG19" s="90"/>
      <c r="AH19" s="42"/>
    </row>
    <row r="20" spans="1:53" x14ac:dyDescent="0.3">
      <c r="A20" s="121" t="s">
        <v>42</v>
      </c>
      <c r="B20" s="121"/>
      <c r="C20" s="51">
        <f>C19-C18</f>
        <v>0.41666666666666663</v>
      </c>
      <c r="D20" s="51">
        <f t="shared" ref="D20:AG20" si="3">D19-D18</f>
        <v>0.33333333333333337</v>
      </c>
      <c r="E20" s="51">
        <f>E19-E18</f>
        <v>0.33333333333333337</v>
      </c>
      <c r="F20" s="51">
        <f>F19-F18</f>
        <v>0</v>
      </c>
      <c r="G20" s="51">
        <f t="shared" si="3"/>
        <v>0</v>
      </c>
      <c r="H20" s="51">
        <f t="shared" si="3"/>
        <v>0.33333333333333337</v>
      </c>
      <c r="I20" s="51">
        <f t="shared" si="3"/>
        <v>0.33333333333333337</v>
      </c>
      <c r="J20" s="51">
        <f t="shared" si="3"/>
        <v>0.41666666666666663</v>
      </c>
      <c r="K20" s="51">
        <f t="shared" si="3"/>
        <v>0.33333333333333337</v>
      </c>
      <c r="L20" s="51">
        <f t="shared" si="3"/>
        <v>0.33333333333333337</v>
      </c>
      <c r="M20" s="51">
        <f t="shared" si="3"/>
        <v>0</v>
      </c>
      <c r="N20" s="51">
        <f t="shared" si="3"/>
        <v>0</v>
      </c>
      <c r="O20" s="51">
        <f t="shared" si="3"/>
        <v>0.33333333333333337</v>
      </c>
      <c r="P20" s="51">
        <f t="shared" si="3"/>
        <v>0.33333333333333337</v>
      </c>
      <c r="Q20" s="51">
        <f t="shared" si="3"/>
        <v>0.41666666666666663</v>
      </c>
      <c r="R20" s="51">
        <f t="shared" si="3"/>
        <v>0.33333333333333337</v>
      </c>
      <c r="S20" s="51">
        <f t="shared" si="3"/>
        <v>0</v>
      </c>
      <c r="T20" s="51">
        <f t="shared" si="3"/>
        <v>0</v>
      </c>
      <c r="U20" s="51">
        <f t="shared" si="3"/>
        <v>0</v>
      </c>
      <c r="V20" s="51">
        <f t="shared" si="3"/>
        <v>0.33333333333333337</v>
      </c>
      <c r="W20" s="51">
        <f t="shared" si="3"/>
        <v>0.33333333333333337</v>
      </c>
      <c r="X20" s="51">
        <f t="shared" si="3"/>
        <v>0.41666666666666663</v>
      </c>
      <c r="Y20" s="51">
        <f t="shared" si="3"/>
        <v>0</v>
      </c>
      <c r="Z20" s="51">
        <f t="shared" si="3"/>
        <v>0</v>
      </c>
      <c r="AA20" s="51">
        <f t="shared" si="3"/>
        <v>0</v>
      </c>
      <c r="AB20" s="51">
        <f t="shared" si="3"/>
        <v>0</v>
      </c>
      <c r="AC20" s="51">
        <f t="shared" si="3"/>
        <v>0.33333333333333337</v>
      </c>
      <c r="AD20" s="51">
        <f t="shared" si="3"/>
        <v>0.33333333333333337</v>
      </c>
      <c r="AE20" s="51">
        <f t="shared" si="3"/>
        <v>0</v>
      </c>
      <c r="AF20" s="51">
        <f t="shared" si="3"/>
        <v>0</v>
      </c>
      <c r="AG20" s="51">
        <f t="shared" si="3"/>
        <v>0</v>
      </c>
      <c r="AH20" s="43"/>
    </row>
    <row r="21" spans="1:53" x14ac:dyDescent="0.3">
      <c r="A21" s="120" t="s">
        <v>54</v>
      </c>
      <c r="B21" s="121"/>
      <c r="C21" s="55">
        <f>(C20-INT(C20))*24</f>
        <v>10</v>
      </c>
      <c r="D21" s="55">
        <f>(D20-INT(D20))*24</f>
        <v>8</v>
      </c>
      <c r="E21" s="55">
        <f t="shared" ref="E21:AF21" si="4">(E20-INT(E20))*24</f>
        <v>8</v>
      </c>
      <c r="F21" s="55">
        <f t="shared" si="4"/>
        <v>0</v>
      </c>
      <c r="G21" s="55">
        <f>(G20-INT(G20))*24</f>
        <v>0</v>
      </c>
      <c r="H21" s="55">
        <f t="shared" si="4"/>
        <v>8</v>
      </c>
      <c r="I21" s="55">
        <f t="shared" si="4"/>
        <v>8</v>
      </c>
      <c r="J21" s="55">
        <f t="shared" si="4"/>
        <v>10</v>
      </c>
      <c r="K21" s="55">
        <f t="shared" si="4"/>
        <v>8</v>
      </c>
      <c r="L21" s="55">
        <f t="shared" si="4"/>
        <v>8</v>
      </c>
      <c r="M21" s="55">
        <f t="shared" si="4"/>
        <v>0</v>
      </c>
      <c r="N21" s="55">
        <f t="shared" si="4"/>
        <v>0</v>
      </c>
      <c r="O21" s="55">
        <f t="shared" si="4"/>
        <v>8</v>
      </c>
      <c r="P21" s="55">
        <f t="shared" si="4"/>
        <v>8</v>
      </c>
      <c r="Q21" s="55">
        <f t="shared" si="4"/>
        <v>10</v>
      </c>
      <c r="R21" s="55">
        <f t="shared" si="4"/>
        <v>8</v>
      </c>
      <c r="S21" s="55">
        <f t="shared" si="4"/>
        <v>0</v>
      </c>
      <c r="T21" s="55">
        <f t="shared" si="4"/>
        <v>0</v>
      </c>
      <c r="U21" s="55">
        <f t="shared" si="4"/>
        <v>0</v>
      </c>
      <c r="V21" s="55">
        <f t="shared" si="4"/>
        <v>8</v>
      </c>
      <c r="W21" s="55">
        <f t="shared" si="4"/>
        <v>8</v>
      </c>
      <c r="X21" s="55">
        <f t="shared" si="4"/>
        <v>10</v>
      </c>
      <c r="Y21" s="55">
        <f t="shared" si="4"/>
        <v>0</v>
      </c>
      <c r="Z21" s="55">
        <f t="shared" si="4"/>
        <v>0</v>
      </c>
      <c r="AA21" s="55">
        <f t="shared" si="4"/>
        <v>0</v>
      </c>
      <c r="AB21" s="55">
        <f t="shared" si="4"/>
        <v>0</v>
      </c>
      <c r="AC21" s="55">
        <f t="shared" si="4"/>
        <v>8</v>
      </c>
      <c r="AD21" s="55">
        <f t="shared" si="4"/>
        <v>8</v>
      </c>
      <c r="AE21" s="55">
        <f t="shared" si="4"/>
        <v>0</v>
      </c>
      <c r="AF21" s="55">
        <f t="shared" si="4"/>
        <v>0</v>
      </c>
      <c r="AG21" s="51">
        <f t="shared" ref="AG21" si="5">(AG20-INT(AG20))*24</f>
        <v>0</v>
      </c>
      <c r="AH21" s="43"/>
    </row>
    <row r="22" spans="1:53" x14ac:dyDescent="0.3">
      <c r="A22" s="70" t="s">
        <v>41</v>
      </c>
      <c r="B22" s="70"/>
      <c r="C22" s="54"/>
      <c r="D22" s="170"/>
      <c r="E22" s="170"/>
      <c r="F22" s="170"/>
      <c r="G22" s="54"/>
      <c r="H22" s="170"/>
      <c r="I22" s="170"/>
      <c r="J22" s="170"/>
      <c r="K22" s="54" t="s">
        <v>75</v>
      </c>
      <c r="L22" s="170"/>
      <c r="M22" s="54"/>
      <c r="N22" s="54"/>
      <c r="O22" s="170"/>
      <c r="P22" s="54"/>
      <c r="Q22" s="170"/>
      <c r="R22" s="170" t="s">
        <v>68</v>
      </c>
      <c r="S22" s="54"/>
      <c r="T22" s="170"/>
      <c r="U22" s="54"/>
      <c r="V22" s="91"/>
      <c r="W22" s="52"/>
      <c r="X22" s="170"/>
      <c r="Y22" s="54" t="s">
        <v>67</v>
      </c>
      <c r="Z22" s="170" t="s">
        <v>67</v>
      </c>
      <c r="AA22" s="54"/>
      <c r="AB22" s="54"/>
      <c r="AC22" s="170"/>
      <c r="AD22" s="170"/>
      <c r="AE22" s="52"/>
      <c r="AF22" s="52"/>
      <c r="AG22" s="52"/>
      <c r="AH22" s="44"/>
    </row>
    <row r="23" spans="1:53" ht="15" thickBot="1" x14ac:dyDescent="0.3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5">
      <c r="A24" s="101" t="s">
        <v>40</v>
      </c>
      <c r="B24" s="102"/>
      <c r="K24" s="105" t="s">
        <v>55</v>
      </c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7"/>
      <c r="AS24" s="1">
        <v>2016</v>
      </c>
      <c r="AU24" s="1">
        <f>MONTH(DATEVALUE(X3&amp;" 1"))</f>
        <v>2</v>
      </c>
      <c r="AV24" s="98" t="s">
        <v>39</v>
      </c>
      <c r="AW24" s="99"/>
      <c r="AX24" s="99"/>
      <c r="AY24" s="99"/>
      <c r="AZ24" s="100"/>
      <c r="BA24" s="7">
        <f>DATE($AF$3,1,1)</f>
        <v>44927</v>
      </c>
    </row>
    <row r="25" spans="1:53" ht="15" thickBot="1" x14ac:dyDescent="0.35">
      <c r="A25" s="103"/>
      <c r="B25" s="104"/>
      <c r="K25" s="108" t="s">
        <v>70</v>
      </c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10"/>
      <c r="AS25" s="1">
        <v>2017</v>
      </c>
      <c r="AV25" s="98" t="s">
        <v>38</v>
      </c>
      <c r="AW25" s="99"/>
      <c r="AX25" s="99"/>
      <c r="AY25" s="99"/>
      <c r="AZ25" s="100"/>
      <c r="BA25" s="7">
        <f>DATE($AF$3,1,6)</f>
        <v>44932</v>
      </c>
    </row>
    <row r="26" spans="1:53" ht="21" customHeight="1" x14ac:dyDescent="0.3">
      <c r="A26" s="25" t="s">
        <v>37</v>
      </c>
      <c r="B26" s="24">
        <v>124</v>
      </c>
      <c r="K26" s="111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3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45023</v>
      </c>
    </row>
    <row r="27" spans="1:53" x14ac:dyDescent="0.3">
      <c r="A27" s="22" t="s">
        <v>35</v>
      </c>
      <c r="B27" s="23">
        <v>0</v>
      </c>
      <c r="K27" s="111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3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45026</v>
      </c>
    </row>
    <row r="28" spans="1:53" x14ac:dyDescent="0.3">
      <c r="A28" s="22" t="s">
        <v>33</v>
      </c>
      <c r="B28" s="23">
        <v>15</v>
      </c>
      <c r="K28" s="111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3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45047</v>
      </c>
    </row>
    <row r="29" spans="1:53" x14ac:dyDescent="0.3">
      <c r="A29" s="22" t="s">
        <v>0</v>
      </c>
      <c r="B29" s="23">
        <v>11</v>
      </c>
      <c r="K29" s="111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3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45054</v>
      </c>
    </row>
    <row r="30" spans="1:53" x14ac:dyDescent="0.3">
      <c r="A30" s="22" t="s">
        <v>30</v>
      </c>
      <c r="B30" s="23">
        <v>0</v>
      </c>
      <c r="K30" s="111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3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45112</v>
      </c>
    </row>
    <row r="31" spans="1:53" x14ac:dyDescent="0.3">
      <c r="A31" s="22" t="s">
        <v>28</v>
      </c>
      <c r="B31" s="23">
        <v>0</v>
      </c>
      <c r="K31" s="114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6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45167</v>
      </c>
    </row>
    <row r="32" spans="1:53" x14ac:dyDescent="0.3">
      <c r="A32" s="22" t="s">
        <v>26</v>
      </c>
      <c r="B32" s="92">
        <v>0</v>
      </c>
      <c r="K32" s="114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6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45170</v>
      </c>
    </row>
    <row r="33" spans="1:53" ht="15" thickBot="1" x14ac:dyDescent="0.35">
      <c r="A33" s="21" t="s">
        <v>23</v>
      </c>
      <c r="B33" s="93">
        <v>0</v>
      </c>
      <c r="K33" s="114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6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45184</v>
      </c>
    </row>
    <row r="34" spans="1:53" ht="15" thickBot="1" x14ac:dyDescent="0.35">
      <c r="A34" s="20" t="s">
        <v>20</v>
      </c>
      <c r="B34" s="19">
        <f>SUM(B26:B33)</f>
        <v>150</v>
      </c>
      <c r="K34" s="114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6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45231</v>
      </c>
    </row>
    <row r="35" spans="1:53" ht="21" customHeight="1" x14ac:dyDescent="0.3">
      <c r="A35" s="18" t="s">
        <v>1</v>
      </c>
      <c r="B35" s="53">
        <v>44986</v>
      </c>
      <c r="K35" s="114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6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45247</v>
      </c>
    </row>
    <row r="36" spans="1:53" ht="76.2" customHeight="1" thickBot="1" x14ac:dyDescent="0.35">
      <c r="A36" s="17" t="s">
        <v>15</v>
      </c>
      <c r="B36" s="16"/>
      <c r="K36" s="117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9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45284</v>
      </c>
    </row>
    <row r="37" spans="1:53" ht="15" thickBot="1" x14ac:dyDescent="0.35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45285</v>
      </c>
    </row>
    <row r="38" spans="1:53" ht="100.5" customHeight="1" thickBot="1" x14ac:dyDescent="0.35">
      <c r="A38" s="11" t="s">
        <v>10</v>
      </c>
      <c r="B38" s="96" t="s">
        <v>9</v>
      </c>
      <c r="C38" s="96"/>
      <c r="D38" s="96"/>
      <c r="E38" s="97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3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3">
      <c r="AS40" s="3" t="s">
        <v>5</v>
      </c>
    </row>
    <row r="41" spans="1:53" x14ac:dyDescent="0.3">
      <c r="AS41" s="3" t="s">
        <v>4</v>
      </c>
    </row>
    <row r="42" spans="1:53" x14ac:dyDescent="0.3">
      <c r="AS42" s="3" t="s">
        <v>3</v>
      </c>
    </row>
    <row r="43" spans="1:53" x14ac:dyDescent="0.3">
      <c r="AS43" s="3" t="s">
        <v>2</v>
      </c>
    </row>
    <row r="58" spans="6:6" x14ac:dyDescent="0.3">
      <c r="F58" s="2"/>
    </row>
  </sheetData>
  <sheetProtection formatCells="0" formatColumns="0" formatRows="0" insertRows="0" insertHyperlinks="0"/>
  <dataConsolidate/>
  <mergeCells count="23">
    <mergeCell ref="AH5:AH6"/>
    <mergeCell ref="A2:AH2"/>
    <mergeCell ref="K3:U3"/>
    <mergeCell ref="AF3:AH3"/>
    <mergeCell ref="A3:G3"/>
    <mergeCell ref="X3:AC3"/>
    <mergeCell ref="H3:J3"/>
    <mergeCell ref="AD3:AE3"/>
    <mergeCell ref="V3:W3"/>
    <mergeCell ref="A21:B21"/>
    <mergeCell ref="A6:B6"/>
    <mergeCell ref="A18:B18"/>
    <mergeCell ref="A19:B19"/>
    <mergeCell ref="A20:B20"/>
    <mergeCell ref="A14:B14"/>
    <mergeCell ref="A8:B8"/>
    <mergeCell ref="A12:B12"/>
    <mergeCell ref="B38:E38"/>
    <mergeCell ref="AV24:AZ24"/>
    <mergeCell ref="AV25:AZ25"/>
    <mergeCell ref="A24:B25"/>
    <mergeCell ref="K24:AH24"/>
    <mergeCell ref="K25:AH36"/>
  </mergeCells>
  <phoneticPr fontId="25" type="noConversion"/>
  <conditionalFormatting sqref="C17:AG17">
    <cfRule type="cellIs" dxfId="56" priority="67" operator="greaterThan">
      <formula>12</formula>
    </cfRule>
  </conditionalFormatting>
  <conditionalFormatting sqref="C23:AG23 AH20:AH21">
    <cfRule type="cellIs" dxfId="55" priority="66" operator="greaterThan">
      <formula>12</formula>
    </cfRule>
  </conditionalFormatting>
  <conditionalFormatting sqref="C5:AG6">
    <cfRule type="expression" dxfId="54" priority="104">
      <formula>OR(WEEKDAY(C$6,2)=6,WEEKDAY(C$6,2)=7)</formula>
    </cfRule>
    <cfRule type="expression" dxfId="53" priority="105">
      <formula>VLOOKUP(C$6,$BA$24:$BA$38,1,0)</formula>
    </cfRule>
  </conditionalFormatting>
  <conditionalFormatting sqref="C10:AG16">
    <cfRule type="expression" dxfId="19" priority="7">
      <formula>OR(WEEKDAY(C$6,2)=6,WEEKDAY(C$6,2)=7)</formula>
    </cfRule>
    <cfRule type="expression" dxfId="18" priority="8">
      <formula>VLOOKUP(C$6,$BA$24:$BA$38,1,0)</formula>
    </cfRule>
  </conditionalFormatting>
  <conditionalFormatting sqref="C18:AG19">
    <cfRule type="cellIs" dxfId="15" priority="6" operator="greaterThan">
      <formula>12</formula>
    </cfRule>
  </conditionalFormatting>
  <conditionalFormatting sqref="C22:F22 H22:J22 O22:T22 V22:AG22 L22:M22">
    <cfRule type="cellIs" dxfId="4" priority="5" operator="greaterThan">
      <formula>12</formula>
    </cfRule>
  </conditionalFormatting>
  <conditionalFormatting sqref="G22">
    <cfRule type="cellIs" dxfId="3" priority="4" operator="greaterThan">
      <formula>12</formula>
    </cfRule>
  </conditionalFormatting>
  <conditionalFormatting sqref="N22">
    <cfRule type="cellIs" dxfId="2" priority="3" operator="greaterThan">
      <formula>12</formula>
    </cfRule>
  </conditionalFormatting>
  <conditionalFormatting sqref="U22">
    <cfRule type="cellIs" dxfId="1" priority="2" operator="greaterThan">
      <formula>12</formula>
    </cfRule>
  </conditionalFormatting>
  <conditionalFormatting sqref="K22">
    <cfRule type="cellIs" dxfId="0" priority="1" operator="greaterThan">
      <formula>12</formula>
    </cfRule>
  </conditionalFormatting>
  <dataValidations count="3">
    <dataValidation type="list" allowBlank="1" showInputMessage="1" showErrorMessage="1" sqref="AF3:AH3" xr:uid="{00000000-0002-0000-0000-000000000000}">
      <formula1>$AS$24:$AS$31</formula1>
    </dataValidation>
    <dataValidation type="list" allowBlank="1" showInputMessage="1" showErrorMessage="1" sqref="X3:AC3" xr:uid="{00000000-0002-0000-0000-000001000000}">
      <formula1>$AS$32:$AS$43</formula1>
    </dataValidation>
    <dataValidation type="time" allowBlank="1" showInputMessage="1" showErrorMessage="1" errorTitle="Pozor" error="Chybné zadané údaje." sqref="C18:AG19" xr:uid="{86246626-C860-4422-8F76-121D8E660110}">
      <formula1>0.0000115740740740741</formula1>
      <formula2>0.999988425925926</formula2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6F5CD-1655-4A4A-8EC5-F5F68A77EA6A}">
  <sheetPr>
    <tabColor theme="2" tint="-0.249977111117893"/>
    <pageSetUpPr fitToPage="1"/>
  </sheetPr>
  <dimension ref="A1:BB58"/>
  <sheetViews>
    <sheetView topLeftCell="B1" zoomScale="85" zoomScaleNormal="100" zoomScaleSheetLayoutView="100" workbookViewId="0">
      <selection activeCell="B36" sqref="B36"/>
    </sheetView>
  </sheetViews>
  <sheetFormatPr defaultColWidth="0" defaultRowHeight="14.4" x14ac:dyDescent="0.3"/>
  <cols>
    <col min="1" max="1" width="35.109375" style="1" customWidth="1"/>
    <col min="2" max="2" width="33.5546875" style="1" bestFit="1" customWidth="1"/>
    <col min="3" max="3" width="5.6640625" style="1" bestFit="1" customWidth="1"/>
    <col min="4" max="10" width="5.44140625" style="1" customWidth="1"/>
    <col min="11" max="12" width="5.88671875" style="1" customWidth="1"/>
    <col min="13" max="17" width="5.44140625" style="1" customWidth="1"/>
    <col min="18" max="18" width="5.6640625" style="1" customWidth="1"/>
    <col min="19" max="19" width="4.44140625" style="1" customWidth="1"/>
    <col min="20" max="24" width="5.44140625" style="1" customWidth="1"/>
    <col min="25" max="25" width="5.5546875" style="1" customWidth="1"/>
    <col min="26" max="27" width="5.44140625" style="1" customWidth="1"/>
    <col min="28" max="28" width="5.5546875" style="1" customWidth="1"/>
    <col min="29" max="29" width="5.44140625" style="1" customWidth="1"/>
    <col min="30" max="30" width="5.6640625" style="1" bestFit="1" customWidth="1"/>
    <col min="31" max="31" width="5.44140625" style="1" customWidth="1"/>
    <col min="32" max="32" width="6" style="1" customWidth="1"/>
    <col min="33" max="33" width="4.44140625" style="1" customWidth="1"/>
    <col min="34" max="34" width="15.6640625" style="1" customWidth="1"/>
    <col min="35" max="35" width="7.6640625" style="1" customWidth="1"/>
    <col min="36" max="44" width="7.6640625" style="1" hidden="1" customWidth="1"/>
    <col min="45" max="45" width="10.6640625" style="1" hidden="1" customWidth="1"/>
    <col min="46" max="54" width="0" style="1" hidden="1" customWidth="1"/>
    <col min="55" max="16384" width="7.6640625" style="1" hidden="1"/>
  </cols>
  <sheetData>
    <row r="1" spans="1:34" x14ac:dyDescent="0.3">
      <c r="A1" s="39" t="s">
        <v>65</v>
      </c>
    </row>
    <row r="2" spans="1:34" ht="81.75" customHeight="1" thickBot="1" x14ac:dyDescent="0.3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</row>
    <row r="3" spans="1:34" ht="15" thickBot="1" x14ac:dyDescent="0.35">
      <c r="A3" s="141" t="s">
        <v>53</v>
      </c>
      <c r="B3" s="142"/>
      <c r="C3" s="142"/>
      <c r="D3" s="142"/>
      <c r="E3" s="142"/>
      <c r="F3" s="142"/>
      <c r="G3" s="143"/>
      <c r="H3" s="147" t="s">
        <v>52</v>
      </c>
      <c r="I3" s="148"/>
      <c r="J3" s="149"/>
      <c r="K3" s="135"/>
      <c r="L3" s="136"/>
      <c r="M3" s="136"/>
      <c r="N3" s="136"/>
      <c r="O3" s="136"/>
      <c r="P3" s="136"/>
      <c r="Q3" s="136"/>
      <c r="R3" s="136"/>
      <c r="S3" s="136"/>
      <c r="T3" s="136"/>
      <c r="U3" s="137"/>
      <c r="V3" s="150" t="s">
        <v>51</v>
      </c>
      <c r="W3" s="152"/>
      <c r="X3" s="144" t="s">
        <v>22</v>
      </c>
      <c r="Y3" s="145"/>
      <c r="Z3" s="145"/>
      <c r="AA3" s="145"/>
      <c r="AB3" s="145"/>
      <c r="AC3" s="146"/>
      <c r="AD3" s="150" t="s">
        <v>50</v>
      </c>
      <c r="AE3" s="151"/>
      <c r="AF3" s="138">
        <v>2023</v>
      </c>
      <c r="AG3" s="139"/>
      <c r="AH3" s="140"/>
    </row>
    <row r="4" spans="1:34" ht="15.75" customHeight="1" thickBot="1" x14ac:dyDescent="0.35">
      <c r="B4" s="35"/>
      <c r="AH4" s="35"/>
    </row>
    <row r="5" spans="1:34" ht="15.75" customHeight="1" thickBot="1" x14ac:dyDescent="0.35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 t="str">
        <f>IF(DAY(DATE($AF$3,AU24+1,0))=28,"",29)</f>
        <v/>
      </c>
      <c r="AF5" s="32" t="str">
        <f>IF(OR(DAY(DATE($AF$3,$AU$24+1,0))=28,DAY(DATE($AF$3,$AU$24+1,0))=29),"",IF(DAY(DATE($AF$3,$AU$24+1,0))=29,"",30))</f>
        <v/>
      </c>
      <c r="AG5" s="76" t="str">
        <f>IF(OR(DAY(DATE($AF$3,$AU$24+1,0))=28,DAY(DATE($AF$3,$AU$24+1,0))=29),"",IF(DAY(DATE($AF$3,$AU$24+1,0))=30,"",31))</f>
        <v/>
      </c>
      <c r="AH5" s="132" t="s">
        <v>48</v>
      </c>
    </row>
    <row r="6" spans="1:34" ht="15" thickBot="1" x14ac:dyDescent="0.35">
      <c r="A6" s="122"/>
      <c r="B6" s="123"/>
      <c r="C6" s="31">
        <f t="shared" ref="C6:AD6" si="0">(DATE($AF$3,$AU$24,C5))</f>
        <v>44958</v>
      </c>
      <c r="D6" s="30">
        <f t="shared" si="0"/>
        <v>44959</v>
      </c>
      <c r="E6" s="30">
        <f t="shared" si="0"/>
        <v>44960</v>
      </c>
      <c r="F6" s="30">
        <f t="shared" si="0"/>
        <v>44961</v>
      </c>
      <c r="G6" s="30">
        <f t="shared" si="0"/>
        <v>44962</v>
      </c>
      <c r="H6" s="30">
        <f t="shared" si="0"/>
        <v>44963</v>
      </c>
      <c r="I6" s="30">
        <f t="shared" si="0"/>
        <v>44964</v>
      </c>
      <c r="J6" s="30">
        <f t="shared" si="0"/>
        <v>44965</v>
      </c>
      <c r="K6" s="30">
        <f t="shared" si="0"/>
        <v>44966</v>
      </c>
      <c r="L6" s="30">
        <f t="shared" si="0"/>
        <v>44967</v>
      </c>
      <c r="M6" s="30">
        <f t="shared" si="0"/>
        <v>44968</v>
      </c>
      <c r="N6" s="30">
        <f t="shared" si="0"/>
        <v>44969</v>
      </c>
      <c r="O6" s="30">
        <f t="shared" si="0"/>
        <v>44970</v>
      </c>
      <c r="P6" s="30">
        <f t="shared" si="0"/>
        <v>44971</v>
      </c>
      <c r="Q6" s="30">
        <f t="shared" si="0"/>
        <v>44972</v>
      </c>
      <c r="R6" s="30">
        <f t="shared" si="0"/>
        <v>44973</v>
      </c>
      <c r="S6" s="30">
        <f t="shared" si="0"/>
        <v>44974</v>
      </c>
      <c r="T6" s="30">
        <f t="shared" si="0"/>
        <v>44975</v>
      </c>
      <c r="U6" s="30">
        <f t="shared" si="0"/>
        <v>44976</v>
      </c>
      <c r="V6" s="30">
        <f t="shared" si="0"/>
        <v>44977</v>
      </c>
      <c r="W6" s="30">
        <f t="shared" si="0"/>
        <v>44978</v>
      </c>
      <c r="X6" s="30">
        <f t="shared" si="0"/>
        <v>44979</v>
      </c>
      <c r="Y6" s="30">
        <f t="shared" si="0"/>
        <v>44980</v>
      </c>
      <c r="Z6" s="30">
        <f t="shared" si="0"/>
        <v>44981</v>
      </c>
      <c r="AA6" s="30">
        <f t="shared" si="0"/>
        <v>44982</v>
      </c>
      <c r="AB6" s="30">
        <f t="shared" si="0"/>
        <v>44983</v>
      </c>
      <c r="AC6" s="30">
        <f t="shared" si="0"/>
        <v>44984</v>
      </c>
      <c r="AD6" s="30">
        <f t="shared" si="0"/>
        <v>44985</v>
      </c>
      <c r="AE6" s="30" t="str">
        <f>IF(ISERROR(DATE($AF$3,$AU$24,AE5)),"",(DATE($AF$3,$AU$24,AE5)))</f>
        <v/>
      </c>
      <c r="AF6" s="30" t="str">
        <f>IF(ISERROR(DATE($AF$3,$AU$24,AF5)),"",(DATE($AF$3,$AU$24,AF5)))</f>
        <v/>
      </c>
      <c r="AG6" s="77" t="str">
        <f>IF(ISERROR(DATE($AF$3,$AU$24,AG5)),"",(DATE($AF$3,$AU$24,AG5)))</f>
        <v/>
      </c>
      <c r="AH6" s="133"/>
    </row>
    <row r="7" spans="1:34" x14ac:dyDescent="0.3">
      <c r="A7" s="68" t="s">
        <v>47</v>
      </c>
      <c r="B7" s="69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8"/>
      <c r="AH7" s="84"/>
    </row>
    <row r="8" spans="1:34" ht="15" thickBot="1" x14ac:dyDescent="0.35">
      <c r="A8" s="128" t="s">
        <v>61</v>
      </c>
      <c r="B8" s="129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9"/>
      <c r="AH8" s="85"/>
    </row>
    <row r="9" spans="1:34" x14ac:dyDescent="0.3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80"/>
      <c r="AH9" s="85"/>
    </row>
    <row r="10" spans="1:34" ht="41.4" x14ac:dyDescent="0.3">
      <c r="A10" s="65" t="s">
        <v>56</v>
      </c>
      <c r="B10" s="88" t="s">
        <v>71</v>
      </c>
      <c r="C10" s="40">
        <v>7.5</v>
      </c>
      <c r="D10" s="40">
        <v>7.5</v>
      </c>
      <c r="E10" s="40">
        <v>7.5</v>
      </c>
      <c r="F10" s="40"/>
      <c r="G10" s="40"/>
      <c r="H10" s="40">
        <v>7.5</v>
      </c>
      <c r="I10" s="40">
        <v>7.5</v>
      </c>
      <c r="J10" s="40">
        <v>7.5</v>
      </c>
      <c r="K10" s="40">
        <v>4</v>
      </c>
      <c r="L10" s="40">
        <v>7.5</v>
      </c>
      <c r="M10" s="40"/>
      <c r="N10" s="40"/>
      <c r="O10" s="40">
        <v>7.5</v>
      </c>
      <c r="P10" s="40">
        <v>7.5</v>
      </c>
      <c r="Q10" s="40">
        <v>7.5</v>
      </c>
      <c r="R10" s="40"/>
      <c r="S10" s="40">
        <v>7.5</v>
      </c>
      <c r="T10" s="40"/>
      <c r="U10" s="40"/>
      <c r="V10" s="40">
        <v>7.5</v>
      </c>
      <c r="W10" s="40">
        <v>7.5</v>
      </c>
      <c r="X10" s="40">
        <v>7.5</v>
      </c>
      <c r="Y10" s="40"/>
      <c r="Z10" s="40"/>
      <c r="AA10" s="40"/>
      <c r="AB10" s="40"/>
      <c r="AC10" s="40">
        <v>7.5</v>
      </c>
      <c r="AD10" s="40">
        <v>7.5</v>
      </c>
      <c r="AE10" s="40"/>
      <c r="AF10" s="40"/>
      <c r="AG10" s="40"/>
      <c r="AH10" s="86">
        <f t="shared" ref="AH10:AH16" si="1">SUM(C10:AG10)</f>
        <v>124</v>
      </c>
    </row>
    <row r="11" spans="1:34" ht="28.2" thickBot="1" x14ac:dyDescent="0.35">
      <c r="A11" s="66" t="s">
        <v>57</v>
      </c>
      <c r="B11" s="71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6">
        <f t="shared" si="1"/>
        <v>0</v>
      </c>
    </row>
    <row r="12" spans="1:34" ht="15" thickBot="1" x14ac:dyDescent="0.35">
      <c r="A12" s="130" t="s">
        <v>62</v>
      </c>
      <c r="B12" s="131"/>
      <c r="C12" s="57"/>
      <c r="D12" s="58"/>
      <c r="E12" s="59"/>
      <c r="F12" s="59"/>
      <c r="G12" s="58"/>
      <c r="H12" s="58"/>
      <c r="I12" s="58"/>
      <c r="J12" s="59"/>
      <c r="K12" s="59"/>
      <c r="L12" s="59"/>
      <c r="M12" s="59"/>
      <c r="N12" s="58"/>
      <c r="O12" s="58"/>
      <c r="P12" s="58"/>
      <c r="Q12" s="59"/>
      <c r="R12" s="59"/>
      <c r="S12" s="58"/>
      <c r="T12" s="58"/>
      <c r="U12" s="58"/>
      <c r="V12" s="58"/>
      <c r="W12" s="58"/>
      <c r="X12" s="59"/>
      <c r="Y12" s="59"/>
      <c r="Z12" s="59"/>
      <c r="AA12" s="59"/>
      <c r="AB12" s="58"/>
      <c r="AC12" s="58"/>
      <c r="AD12" s="58"/>
      <c r="AE12" s="59"/>
      <c r="AF12" s="59"/>
      <c r="AG12" s="58"/>
      <c r="AH12" s="86"/>
    </row>
    <row r="13" spans="1:34" ht="42" thickBot="1" x14ac:dyDescent="0.35">
      <c r="A13" s="72" t="s">
        <v>58</v>
      </c>
      <c r="B13" s="75"/>
      <c r="C13" s="47"/>
      <c r="D13" s="48"/>
      <c r="E13" s="40"/>
      <c r="F13" s="40"/>
      <c r="G13" s="48"/>
      <c r="H13" s="48"/>
      <c r="I13" s="48"/>
      <c r="J13" s="40"/>
      <c r="K13" s="40"/>
      <c r="L13" s="40"/>
      <c r="M13" s="40"/>
      <c r="N13" s="48"/>
      <c r="O13" s="48"/>
      <c r="P13" s="48"/>
      <c r="Q13" s="40"/>
      <c r="R13" s="40"/>
      <c r="S13" s="48"/>
      <c r="T13" s="48"/>
      <c r="U13" s="48"/>
      <c r="V13" s="48"/>
      <c r="W13" s="48"/>
      <c r="X13" s="40"/>
      <c r="Y13" s="40"/>
      <c r="Z13" s="40"/>
      <c r="AA13" s="40"/>
      <c r="AB13" s="48"/>
      <c r="AC13" s="48"/>
      <c r="AD13" s="48"/>
      <c r="AE13" s="40"/>
      <c r="AF13" s="40"/>
      <c r="AG13" s="48"/>
      <c r="AH13" s="86">
        <f t="shared" si="1"/>
        <v>0</v>
      </c>
    </row>
    <row r="14" spans="1:34" x14ac:dyDescent="0.3">
      <c r="A14" s="126" t="s">
        <v>63</v>
      </c>
      <c r="B14" s="127"/>
      <c r="C14" s="60"/>
      <c r="D14" s="61"/>
      <c r="E14" s="62"/>
      <c r="F14" s="62"/>
      <c r="G14" s="61"/>
      <c r="H14" s="61"/>
      <c r="I14" s="61"/>
      <c r="J14" s="62"/>
      <c r="K14" s="62"/>
      <c r="L14" s="62"/>
      <c r="M14" s="62"/>
      <c r="N14" s="61"/>
      <c r="O14" s="61"/>
      <c r="P14" s="61"/>
      <c r="Q14" s="62"/>
      <c r="R14" s="62"/>
      <c r="S14" s="62"/>
      <c r="T14" s="61"/>
      <c r="U14" s="61"/>
      <c r="V14" s="61"/>
      <c r="W14" s="61"/>
      <c r="X14" s="62"/>
      <c r="Y14" s="62"/>
      <c r="Z14" s="62"/>
      <c r="AA14" s="62"/>
      <c r="AB14" s="61"/>
      <c r="AC14" s="61"/>
      <c r="AD14" s="61"/>
      <c r="AE14" s="62"/>
      <c r="AF14" s="62"/>
      <c r="AG14" s="82"/>
      <c r="AH14" s="86"/>
    </row>
    <row r="15" spans="1:34" ht="27.6" x14ac:dyDescent="0.3">
      <c r="A15" s="74" t="s">
        <v>60</v>
      </c>
      <c r="B15" s="75"/>
      <c r="C15" s="8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81"/>
      <c r="AH15" s="86">
        <f t="shared" si="1"/>
        <v>0</v>
      </c>
    </row>
    <row r="16" spans="1:34" ht="28.95" customHeight="1" thickBot="1" x14ac:dyDescent="0.35">
      <c r="A16" s="94" t="s">
        <v>59</v>
      </c>
      <c r="B16" s="95" t="s">
        <v>69</v>
      </c>
      <c r="C16" s="73">
        <v>1</v>
      </c>
      <c r="D16" s="48"/>
      <c r="E16" s="48"/>
      <c r="F16" s="48"/>
      <c r="G16" s="48"/>
      <c r="H16" s="48"/>
      <c r="I16" s="48"/>
      <c r="J16" s="48">
        <v>1</v>
      </c>
      <c r="K16" s="48"/>
      <c r="L16" s="48"/>
      <c r="M16" s="48"/>
      <c r="N16" s="48"/>
      <c r="O16" s="48"/>
      <c r="P16" s="48"/>
      <c r="Q16" s="48">
        <v>1</v>
      </c>
      <c r="R16" s="48"/>
      <c r="S16" s="48"/>
      <c r="T16" s="48"/>
      <c r="U16" s="48"/>
      <c r="V16" s="48"/>
      <c r="W16" s="48"/>
      <c r="X16" s="48">
        <v>1</v>
      </c>
      <c r="Y16" s="48"/>
      <c r="Z16" s="48"/>
      <c r="AA16" s="48"/>
      <c r="AB16" s="48"/>
      <c r="AC16" s="48"/>
      <c r="AD16" s="48"/>
      <c r="AE16" s="48"/>
      <c r="AF16" s="48"/>
      <c r="AG16" s="83"/>
      <c r="AH16" s="87">
        <f t="shared" si="1"/>
        <v>4</v>
      </c>
    </row>
    <row r="17" spans="1:53" ht="15" thickBot="1" x14ac:dyDescent="0.35">
      <c r="B17" s="27" t="s">
        <v>45</v>
      </c>
      <c r="C17" s="49">
        <f t="shared" ref="C17:AH17" si="2">SUM(C10:C16)</f>
        <v>8.5</v>
      </c>
      <c r="D17" s="49">
        <f t="shared" si="2"/>
        <v>7.5</v>
      </c>
      <c r="E17" s="49">
        <f t="shared" si="2"/>
        <v>7.5</v>
      </c>
      <c r="F17" s="49">
        <f t="shared" si="2"/>
        <v>0</v>
      </c>
      <c r="G17" s="49">
        <f t="shared" si="2"/>
        <v>0</v>
      </c>
      <c r="H17" s="49">
        <f t="shared" si="2"/>
        <v>7.5</v>
      </c>
      <c r="I17" s="49">
        <f t="shared" si="2"/>
        <v>7.5</v>
      </c>
      <c r="J17" s="49">
        <f t="shared" si="2"/>
        <v>8.5</v>
      </c>
      <c r="K17" s="49">
        <f t="shared" si="2"/>
        <v>4</v>
      </c>
      <c r="L17" s="49">
        <f t="shared" si="2"/>
        <v>7.5</v>
      </c>
      <c r="M17" s="49">
        <f t="shared" si="2"/>
        <v>0</v>
      </c>
      <c r="N17" s="49">
        <f t="shared" si="2"/>
        <v>0</v>
      </c>
      <c r="O17" s="49">
        <f t="shared" si="2"/>
        <v>7.5</v>
      </c>
      <c r="P17" s="49">
        <f t="shared" si="2"/>
        <v>7.5</v>
      </c>
      <c r="Q17" s="49">
        <f t="shared" si="2"/>
        <v>8.5</v>
      </c>
      <c r="R17" s="49">
        <f t="shared" si="2"/>
        <v>0</v>
      </c>
      <c r="S17" s="49">
        <f t="shared" si="2"/>
        <v>7.5</v>
      </c>
      <c r="T17" s="49">
        <f t="shared" si="2"/>
        <v>0</v>
      </c>
      <c r="U17" s="49">
        <f t="shared" si="2"/>
        <v>0</v>
      </c>
      <c r="V17" s="49">
        <f t="shared" si="2"/>
        <v>7.5</v>
      </c>
      <c r="W17" s="49">
        <f t="shared" si="2"/>
        <v>7.5</v>
      </c>
      <c r="X17" s="49">
        <f t="shared" si="2"/>
        <v>8.5</v>
      </c>
      <c r="Y17" s="49">
        <f t="shared" si="2"/>
        <v>0</v>
      </c>
      <c r="Z17" s="49">
        <f t="shared" si="2"/>
        <v>0</v>
      </c>
      <c r="AA17" s="49">
        <f t="shared" si="2"/>
        <v>0</v>
      </c>
      <c r="AB17" s="49">
        <f t="shared" si="2"/>
        <v>0</v>
      </c>
      <c r="AC17" s="49">
        <f t="shared" si="2"/>
        <v>7.5</v>
      </c>
      <c r="AD17" s="49">
        <f t="shared" si="2"/>
        <v>7.5</v>
      </c>
      <c r="AE17" s="49">
        <f t="shared" si="2"/>
        <v>0</v>
      </c>
      <c r="AF17" s="49">
        <f t="shared" si="2"/>
        <v>0</v>
      </c>
      <c r="AG17" s="50">
        <f t="shared" si="2"/>
        <v>0</v>
      </c>
      <c r="AH17" s="50">
        <f t="shared" si="2"/>
        <v>128</v>
      </c>
    </row>
    <row r="18" spans="1:53" x14ac:dyDescent="0.3">
      <c r="A18" s="124" t="s">
        <v>44</v>
      </c>
      <c r="B18" s="124"/>
      <c r="C18" s="90">
        <v>0.3125</v>
      </c>
      <c r="D18" s="90">
        <v>0.3125</v>
      </c>
      <c r="E18" s="90">
        <v>0.3125</v>
      </c>
      <c r="F18" s="90"/>
      <c r="G18" s="90"/>
      <c r="H18" s="90">
        <v>0.3125</v>
      </c>
      <c r="I18" s="90">
        <v>0.3125</v>
      </c>
      <c r="J18" s="90">
        <v>0.3125</v>
      </c>
      <c r="K18" s="90">
        <v>0.3125</v>
      </c>
      <c r="L18" s="90">
        <v>0.3125</v>
      </c>
      <c r="M18" s="90"/>
      <c r="N18" s="90"/>
      <c r="O18" s="90">
        <v>0.3125</v>
      </c>
      <c r="P18" s="90">
        <v>0.3125</v>
      </c>
      <c r="Q18" s="90">
        <v>0.3125</v>
      </c>
      <c r="R18" s="90">
        <v>0.3125</v>
      </c>
      <c r="S18" s="90"/>
      <c r="T18" s="90"/>
      <c r="U18" s="90"/>
      <c r="V18" s="90">
        <v>0.3125</v>
      </c>
      <c r="W18" s="90">
        <v>0.3125</v>
      </c>
      <c r="X18" s="90">
        <v>0.3125</v>
      </c>
      <c r="Y18" s="90"/>
      <c r="Z18" s="90"/>
      <c r="AA18" s="90"/>
      <c r="AB18" s="90"/>
      <c r="AC18" s="90">
        <v>0.3125</v>
      </c>
      <c r="AD18" s="90">
        <v>0.3125</v>
      </c>
      <c r="AE18" s="90"/>
      <c r="AF18" s="90"/>
      <c r="AG18" s="90"/>
      <c r="AH18" s="41"/>
    </row>
    <row r="19" spans="1:53" x14ac:dyDescent="0.3">
      <c r="A19" s="125" t="s">
        <v>43</v>
      </c>
      <c r="B19" s="125"/>
      <c r="C19" s="90">
        <v>0.72916666666666663</v>
      </c>
      <c r="D19" s="90">
        <v>0.64583333333333337</v>
      </c>
      <c r="E19" s="90">
        <v>0.64583333333333337</v>
      </c>
      <c r="F19" s="90"/>
      <c r="G19" s="90"/>
      <c r="H19" s="90">
        <v>0.64583333333333337</v>
      </c>
      <c r="I19" s="90">
        <v>0.64583333333333337</v>
      </c>
      <c r="J19" s="90">
        <v>0.72916666666666663</v>
      </c>
      <c r="K19" s="90">
        <v>0.64583333333333337</v>
      </c>
      <c r="L19" s="90">
        <v>0.64583333333333337</v>
      </c>
      <c r="M19" s="90"/>
      <c r="N19" s="90"/>
      <c r="O19" s="90">
        <v>0.64583333333333337</v>
      </c>
      <c r="P19" s="90">
        <v>0.64583333333333337</v>
      </c>
      <c r="Q19" s="90">
        <v>0.72916666666666663</v>
      </c>
      <c r="R19" s="90">
        <v>0.64583333333333337</v>
      </c>
      <c r="S19" s="90"/>
      <c r="T19" s="90"/>
      <c r="U19" s="90"/>
      <c r="V19" s="90">
        <v>0.64583333333333337</v>
      </c>
      <c r="W19" s="90">
        <v>0.64583333333333337</v>
      </c>
      <c r="X19" s="90">
        <v>0.72916666666666663</v>
      </c>
      <c r="Y19" s="90"/>
      <c r="Z19" s="90"/>
      <c r="AA19" s="90"/>
      <c r="AB19" s="90"/>
      <c r="AC19" s="90">
        <v>0.64583333333333337</v>
      </c>
      <c r="AD19" s="90">
        <v>0.64583333333333337</v>
      </c>
      <c r="AE19" s="90"/>
      <c r="AF19" s="90"/>
      <c r="AG19" s="90"/>
      <c r="AH19" s="42"/>
    </row>
    <row r="20" spans="1:53" x14ac:dyDescent="0.3">
      <c r="A20" s="121" t="s">
        <v>42</v>
      </c>
      <c r="B20" s="121"/>
      <c r="C20" s="51">
        <f>C19-C18</f>
        <v>0.41666666666666663</v>
      </c>
      <c r="D20" s="51">
        <f t="shared" ref="D20:AG20" si="3">D19-D18</f>
        <v>0.33333333333333337</v>
      </c>
      <c r="E20" s="51">
        <f>E19-E18</f>
        <v>0.33333333333333337</v>
      </c>
      <c r="F20" s="51">
        <f>F19-F18</f>
        <v>0</v>
      </c>
      <c r="G20" s="51">
        <f t="shared" si="3"/>
        <v>0</v>
      </c>
      <c r="H20" s="51">
        <f t="shared" si="3"/>
        <v>0.33333333333333337</v>
      </c>
      <c r="I20" s="51">
        <f t="shared" si="3"/>
        <v>0.33333333333333337</v>
      </c>
      <c r="J20" s="51">
        <f t="shared" si="3"/>
        <v>0.41666666666666663</v>
      </c>
      <c r="K20" s="51">
        <f t="shared" si="3"/>
        <v>0.33333333333333337</v>
      </c>
      <c r="L20" s="51">
        <f t="shared" si="3"/>
        <v>0.33333333333333337</v>
      </c>
      <c r="M20" s="51">
        <f t="shared" si="3"/>
        <v>0</v>
      </c>
      <c r="N20" s="51">
        <f t="shared" si="3"/>
        <v>0</v>
      </c>
      <c r="O20" s="51">
        <f t="shared" si="3"/>
        <v>0.33333333333333337</v>
      </c>
      <c r="P20" s="51">
        <f t="shared" si="3"/>
        <v>0.33333333333333337</v>
      </c>
      <c r="Q20" s="51">
        <f t="shared" si="3"/>
        <v>0.41666666666666663</v>
      </c>
      <c r="R20" s="51">
        <f t="shared" si="3"/>
        <v>0.33333333333333337</v>
      </c>
      <c r="S20" s="51">
        <f t="shared" si="3"/>
        <v>0</v>
      </c>
      <c r="T20" s="51">
        <f t="shared" si="3"/>
        <v>0</v>
      </c>
      <c r="U20" s="51">
        <f t="shared" si="3"/>
        <v>0</v>
      </c>
      <c r="V20" s="51">
        <f t="shared" si="3"/>
        <v>0.33333333333333337</v>
      </c>
      <c r="W20" s="51">
        <f t="shared" si="3"/>
        <v>0.33333333333333337</v>
      </c>
      <c r="X20" s="51">
        <f t="shared" si="3"/>
        <v>0.41666666666666663</v>
      </c>
      <c r="Y20" s="51">
        <f t="shared" si="3"/>
        <v>0</v>
      </c>
      <c r="Z20" s="51">
        <f t="shared" si="3"/>
        <v>0</v>
      </c>
      <c r="AA20" s="51">
        <f t="shared" si="3"/>
        <v>0</v>
      </c>
      <c r="AB20" s="51">
        <f t="shared" si="3"/>
        <v>0</v>
      </c>
      <c r="AC20" s="51">
        <f t="shared" si="3"/>
        <v>0.33333333333333337</v>
      </c>
      <c r="AD20" s="51">
        <f t="shared" si="3"/>
        <v>0.33333333333333337</v>
      </c>
      <c r="AE20" s="51">
        <f t="shared" si="3"/>
        <v>0</v>
      </c>
      <c r="AF20" s="51">
        <f t="shared" si="3"/>
        <v>0</v>
      </c>
      <c r="AG20" s="51">
        <f t="shared" si="3"/>
        <v>0</v>
      </c>
      <c r="AH20" s="43"/>
    </row>
    <row r="21" spans="1:53" x14ac:dyDescent="0.3">
      <c r="A21" s="120" t="s">
        <v>54</v>
      </c>
      <c r="B21" s="121"/>
      <c r="C21" s="55">
        <f>(C20-INT(C20))*24</f>
        <v>10</v>
      </c>
      <c r="D21" s="55">
        <f>(D20-INT(D20))*24</f>
        <v>8</v>
      </c>
      <c r="E21" s="55">
        <f t="shared" ref="E21:AG21" si="4">(E20-INT(E20))*24</f>
        <v>8</v>
      </c>
      <c r="F21" s="55">
        <f t="shared" si="4"/>
        <v>0</v>
      </c>
      <c r="G21" s="55">
        <f>(G20-INT(G20))*24</f>
        <v>0</v>
      </c>
      <c r="H21" s="55">
        <f t="shared" si="4"/>
        <v>8</v>
      </c>
      <c r="I21" s="55">
        <f t="shared" si="4"/>
        <v>8</v>
      </c>
      <c r="J21" s="55">
        <f t="shared" si="4"/>
        <v>10</v>
      </c>
      <c r="K21" s="55">
        <f t="shared" si="4"/>
        <v>8</v>
      </c>
      <c r="L21" s="55">
        <f t="shared" si="4"/>
        <v>8</v>
      </c>
      <c r="M21" s="55">
        <f t="shared" si="4"/>
        <v>0</v>
      </c>
      <c r="N21" s="55">
        <f t="shared" si="4"/>
        <v>0</v>
      </c>
      <c r="O21" s="55">
        <f t="shared" si="4"/>
        <v>8</v>
      </c>
      <c r="P21" s="55">
        <f t="shared" si="4"/>
        <v>8</v>
      </c>
      <c r="Q21" s="55">
        <f t="shared" si="4"/>
        <v>10</v>
      </c>
      <c r="R21" s="55">
        <f t="shared" si="4"/>
        <v>8</v>
      </c>
      <c r="S21" s="55">
        <f t="shared" si="4"/>
        <v>0</v>
      </c>
      <c r="T21" s="55">
        <f t="shared" si="4"/>
        <v>0</v>
      </c>
      <c r="U21" s="55">
        <f t="shared" si="4"/>
        <v>0</v>
      </c>
      <c r="V21" s="55">
        <f t="shared" si="4"/>
        <v>8</v>
      </c>
      <c r="W21" s="55">
        <f t="shared" si="4"/>
        <v>8</v>
      </c>
      <c r="X21" s="55">
        <f t="shared" si="4"/>
        <v>10</v>
      </c>
      <c r="Y21" s="55">
        <f t="shared" si="4"/>
        <v>0</v>
      </c>
      <c r="Z21" s="55">
        <f t="shared" si="4"/>
        <v>0</v>
      </c>
      <c r="AA21" s="55">
        <f t="shared" si="4"/>
        <v>0</v>
      </c>
      <c r="AB21" s="55">
        <f t="shared" si="4"/>
        <v>0</v>
      </c>
      <c r="AC21" s="55">
        <f t="shared" si="4"/>
        <v>8</v>
      </c>
      <c r="AD21" s="55">
        <f t="shared" si="4"/>
        <v>8</v>
      </c>
      <c r="AE21" s="55">
        <f t="shared" si="4"/>
        <v>0</v>
      </c>
      <c r="AF21" s="55">
        <f t="shared" si="4"/>
        <v>0</v>
      </c>
      <c r="AG21" s="51">
        <f t="shared" si="4"/>
        <v>0</v>
      </c>
      <c r="AH21" s="43"/>
    </row>
    <row r="22" spans="1:53" x14ac:dyDescent="0.3">
      <c r="A22" s="70" t="s">
        <v>41</v>
      </c>
      <c r="B22" s="70"/>
      <c r="C22" s="54"/>
      <c r="D22" s="170"/>
      <c r="E22" s="170"/>
      <c r="F22" s="170"/>
      <c r="G22" s="54"/>
      <c r="H22" s="170"/>
      <c r="I22" s="170"/>
      <c r="J22" s="170"/>
      <c r="K22" s="54" t="s">
        <v>75</v>
      </c>
      <c r="L22" s="170"/>
      <c r="M22" s="54"/>
      <c r="N22" s="54"/>
      <c r="O22" s="170"/>
      <c r="P22" s="54"/>
      <c r="Q22" s="170"/>
      <c r="R22" s="170" t="s">
        <v>68</v>
      </c>
      <c r="S22" s="54"/>
      <c r="T22" s="170"/>
      <c r="U22" s="54"/>
      <c r="V22" s="91"/>
      <c r="W22" s="52"/>
      <c r="X22" s="170"/>
      <c r="Y22" s="54" t="s">
        <v>67</v>
      </c>
      <c r="Z22" s="170" t="s">
        <v>67</v>
      </c>
      <c r="AA22" s="54"/>
      <c r="AB22" s="54"/>
      <c r="AC22" s="170"/>
      <c r="AD22" s="170"/>
      <c r="AE22" s="52"/>
      <c r="AF22" s="52"/>
      <c r="AG22" s="52"/>
      <c r="AH22" s="44"/>
    </row>
    <row r="23" spans="1:53" ht="15" thickBot="1" x14ac:dyDescent="0.3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5">
      <c r="A24" s="101" t="s">
        <v>40</v>
      </c>
      <c r="B24" s="102"/>
      <c r="K24" s="105" t="s">
        <v>55</v>
      </c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7"/>
      <c r="AS24" s="1">
        <v>2016</v>
      </c>
      <c r="AU24" s="1">
        <f>MONTH(DATEVALUE(X3&amp;" 1"))</f>
        <v>2</v>
      </c>
      <c r="AV24" s="98" t="s">
        <v>39</v>
      </c>
      <c r="AW24" s="99"/>
      <c r="AX24" s="99"/>
      <c r="AY24" s="99"/>
      <c r="AZ24" s="100"/>
      <c r="BA24" s="7">
        <f>DATE($AF$3,1,1)</f>
        <v>44927</v>
      </c>
    </row>
    <row r="25" spans="1:53" ht="15" thickBot="1" x14ac:dyDescent="0.35">
      <c r="A25" s="103"/>
      <c r="B25" s="104"/>
      <c r="K25" s="108" t="s">
        <v>72</v>
      </c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10"/>
      <c r="AS25" s="1">
        <v>2017</v>
      </c>
      <c r="AV25" s="98" t="s">
        <v>38</v>
      </c>
      <c r="AW25" s="99"/>
      <c r="AX25" s="99"/>
      <c r="AY25" s="99"/>
      <c r="AZ25" s="100"/>
      <c r="BA25" s="7">
        <f>DATE($AF$3,1,6)</f>
        <v>44932</v>
      </c>
    </row>
    <row r="26" spans="1:53" ht="21" customHeight="1" x14ac:dyDescent="0.3">
      <c r="A26" s="25" t="s">
        <v>37</v>
      </c>
      <c r="B26" s="24">
        <v>124</v>
      </c>
      <c r="K26" s="111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3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45023</v>
      </c>
    </row>
    <row r="27" spans="1:53" x14ac:dyDescent="0.3">
      <c r="A27" s="22" t="s">
        <v>35</v>
      </c>
      <c r="B27" s="23">
        <v>0</v>
      </c>
      <c r="K27" s="111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3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45026</v>
      </c>
    </row>
    <row r="28" spans="1:53" x14ac:dyDescent="0.3">
      <c r="A28" s="22" t="s">
        <v>33</v>
      </c>
      <c r="B28" s="23">
        <v>15</v>
      </c>
      <c r="K28" s="111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3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45047</v>
      </c>
    </row>
    <row r="29" spans="1:53" x14ac:dyDescent="0.3">
      <c r="A29" s="22" t="s">
        <v>0</v>
      </c>
      <c r="B29" s="23">
        <v>11</v>
      </c>
      <c r="K29" s="111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3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45054</v>
      </c>
    </row>
    <row r="30" spans="1:53" x14ac:dyDescent="0.3">
      <c r="A30" s="22" t="s">
        <v>30</v>
      </c>
      <c r="B30" s="23">
        <v>0</v>
      </c>
      <c r="K30" s="111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3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45112</v>
      </c>
    </row>
    <row r="31" spans="1:53" x14ac:dyDescent="0.3">
      <c r="A31" s="22" t="s">
        <v>28</v>
      </c>
      <c r="B31" s="23">
        <v>0</v>
      </c>
      <c r="K31" s="114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6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45167</v>
      </c>
    </row>
    <row r="32" spans="1:53" x14ac:dyDescent="0.3">
      <c r="A32" s="22" t="s">
        <v>26</v>
      </c>
      <c r="B32" s="92">
        <v>0</v>
      </c>
      <c r="K32" s="114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6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45170</v>
      </c>
    </row>
    <row r="33" spans="1:53" ht="15" thickBot="1" x14ac:dyDescent="0.35">
      <c r="A33" s="21" t="s">
        <v>23</v>
      </c>
      <c r="B33" s="93">
        <v>0</v>
      </c>
      <c r="K33" s="114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6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45184</v>
      </c>
    </row>
    <row r="34" spans="1:53" ht="15" thickBot="1" x14ac:dyDescent="0.35">
      <c r="A34" s="20" t="s">
        <v>20</v>
      </c>
      <c r="B34" s="19">
        <f>SUM(B26:B33)</f>
        <v>150</v>
      </c>
      <c r="K34" s="114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6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45231</v>
      </c>
    </row>
    <row r="35" spans="1:53" ht="21" customHeight="1" x14ac:dyDescent="0.3">
      <c r="A35" s="18" t="s">
        <v>1</v>
      </c>
      <c r="B35" s="53">
        <v>44986</v>
      </c>
      <c r="K35" s="114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6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45247</v>
      </c>
    </row>
    <row r="36" spans="1:53" ht="76.2" customHeight="1" thickBot="1" x14ac:dyDescent="0.35">
      <c r="A36" s="17" t="s">
        <v>15</v>
      </c>
      <c r="B36" s="16"/>
      <c r="K36" s="117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9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45284</v>
      </c>
    </row>
    <row r="37" spans="1:53" ht="15" thickBot="1" x14ac:dyDescent="0.35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45285</v>
      </c>
    </row>
    <row r="38" spans="1:53" ht="100.5" customHeight="1" thickBot="1" x14ac:dyDescent="0.35">
      <c r="A38" s="11" t="s">
        <v>10</v>
      </c>
      <c r="B38" s="96" t="s">
        <v>9</v>
      </c>
      <c r="C38" s="96"/>
      <c r="D38" s="96"/>
      <c r="E38" s="97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3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3">
      <c r="AS40" s="3" t="s">
        <v>5</v>
      </c>
    </row>
    <row r="41" spans="1:53" x14ac:dyDescent="0.3">
      <c r="AS41" s="3" t="s">
        <v>4</v>
      </c>
    </row>
    <row r="42" spans="1:53" x14ac:dyDescent="0.3">
      <c r="AS42" s="3" t="s">
        <v>3</v>
      </c>
    </row>
    <row r="43" spans="1:53" x14ac:dyDescent="0.3">
      <c r="AS43" s="3" t="s">
        <v>2</v>
      </c>
    </row>
    <row r="58" spans="6:6" x14ac:dyDescent="0.3">
      <c r="F58" s="2"/>
    </row>
  </sheetData>
  <sheetProtection formatCells="0" formatColumns="0" formatRows="0" insertRows="0" insertHyperlinks="0"/>
  <dataConsolidate/>
  <mergeCells count="23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H5:AH6"/>
    <mergeCell ref="A6:B6"/>
    <mergeCell ref="A8:B8"/>
    <mergeCell ref="A12:B12"/>
    <mergeCell ref="A14:B14"/>
    <mergeCell ref="A2:AH2"/>
    <mergeCell ref="A3:G3"/>
    <mergeCell ref="H3:J3"/>
    <mergeCell ref="K3:U3"/>
    <mergeCell ref="V3:W3"/>
    <mergeCell ref="X3:AC3"/>
    <mergeCell ref="AD3:AE3"/>
    <mergeCell ref="AF3:AH3"/>
  </mergeCells>
  <conditionalFormatting sqref="C17:AG17">
    <cfRule type="cellIs" dxfId="45" priority="63" operator="greaterThan">
      <formula>12</formula>
    </cfRule>
  </conditionalFormatting>
  <conditionalFormatting sqref="C23:AG23 AH20:AH21">
    <cfRule type="cellIs" dxfId="44" priority="62" operator="greaterThan">
      <formula>12</formula>
    </cfRule>
  </conditionalFormatting>
  <conditionalFormatting sqref="C5:AG6">
    <cfRule type="expression" dxfId="43" priority="64">
      <formula>OR(WEEKDAY(C$6,2)=6,WEEKDAY(C$6,2)=7)</formula>
    </cfRule>
    <cfRule type="expression" dxfId="42" priority="65">
      <formula>VLOOKUP(C$6,$BA$24:$BA$38,1,0)</formula>
    </cfRule>
  </conditionalFormatting>
  <conditionalFormatting sqref="C10:AG16">
    <cfRule type="expression" dxfId="21" priority="7">
      <formula>OR(WEEKDAY(C$6,2)=6,WEEKDAY(C$6,2)=7)</formula>
    </cfRule>
    <cfRule type="expression" dxfId="20" priority="8">
      <formula>VLOOKUP(C$6,$BA$24:$BA$38,1,0)</formula>
    </cfRule>
  </conditionalFormatting>
  <conditionalFormatting sqref="C18:AG19">
    <cfRule type="cellIs" dxfId="16" priority="6" operator="greaterThan">
      <formula>12</formula>
    </cfRule>
  </conditionalFormatting>
  <conditionalFormatting sqref="C22:F22 H22:J22 O22:T22 V22:AG22 L22:M22">
    <cfRule type="cellIs" dxfId="9" priority="5" operator="greaterThan">
      <formula>12</formula>
    </cfRule>
  </conditionalFormatting>
  <conditionalFormatting sqref="G22">
    <cfRule type="cellIs" dxfId="8" priority="4" operator="greaterThan">
      <formula>12</formula>
    </cfRule>
  </conditionalFormatting>
  <conditionalFormatting sqref="N22">
    <cfRule type="cellIs" dxfId="7" priority="3" operator="greaterThan">
      <formula>12</formula>
    </cfRule>
  </conditionalFormatting>
  <conditionalFormatting sqref="U22">
    <cfRule type="cellIs" dxfId="6" priority="2" operator="greaterThan">
      <formula>12</formula>
    </cfRule>
  </conditionalFormatting>
  <conditionalFormatting sqref="K22">
    <cfRule type="cellIs" dxfId="5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BA8EFEF9-DB4C-43EF-9AF0-E2A5F023B5E6}">
      <formula1>0.0000115740740740741</formula1>
      <formula2>0.999988425925926</formula2>
    </dataValidation>
    <dataValidation type="list" allowBlank="1" showInputMessage="1" showErrorMessage="1" sqref="X3:AC3" xr:uid="{EDDC2C09-A457-4A72-9E4C-71855005B765}">
      <formula1>$AS$32:$AS$43</formula1>
    </dataValidation>
    <dataValidation type="list" allowBlank="1" showInputMessage="1" showErrorMessage="1" sqref="AF3:AH3" xr:uid="{F55737EA-2E13-4D4A-ACBB-062D91E1AD97}">
      <formula1>$AS$24:$AS$31</formula1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opLeftCell="A12" zoomScale="85" zoomScaleNormal="100" zoomScaleSheetLayoutView="100" workbookViewId="0">
      <selection activeCell="B36" sqref="B36"/>
    </sheetView>
  </sheetViews>
  <sheetFormatPr defaultColWidth="0" defaultRowHeight="14.4" x14ac:dyDescent="0.3"/>
  <cols>
    <col min="1" max="1" width="35.109375" style="1" customWidth="1"/>
    <col min="2" max="2" width="33.5546875" style="1" bestFit="1" customWidth="1"/>
    <col min="3" max="3" width="5.6640625" style="1" bestFit="1" customWidth="1"/>
    <col min="4" max="10" width="5.44140625" style="1" customWidth="1"/>
    <col min="11" max="12" width="5.88671875" style="1" customWidth="1"/>
    <col min="13" max="17" width="5.44140625" style="1" customWidth="1"/>
    <col min="18" max="18" width="5.6640625" style="1" customWidth="1"/>
    <col min="19" max="19" width="5.6640625" style="1" bestFit="1" customWidth="1"/>
    <col min="20" max="24" width="5.44140625" style="1" customWidth="1"/>
    <col min="25" max="25" width="5.5546875" style="1" customWidth="1"/>
    <col min="26" max="27" width="5.44140625" style="1" customWidth="1"/>
    <col min="28" max="28" width="5.5546875" style="1" customWidth="1"/>
    <col min="29" max="29" width="5.44140625" style="1" customWidth="1"/>
    <col min="30" max="30" width="5.6640625" style="1" bestFit="1" customWidth="1"/>
    <col min="31" max="31" width="5.44140625" style="1" customWidth="1"/>
    <col min="32" max="32" width="6" style="1" customWidth="1"/>
    <col min="33" max="33" width="5.6640625" style="1" bestFit="1" customWidth="1"/>
    <col min="34" max="34" width="15.6640625" style="1" customWidth="1"/>
    <col min="35" max="35" width="7.6640625" style="1" customWidth="1"/>
    <col min="36" max="44" width="7.6640625" style="1" hidden="1" customWidth="1"/>
    <col min="45" max="45" width="10.6640625" style="1" hidden="1" customWidth="1"/>
    <col min="46" max="54" width="0" style="1" hidden="1" customWidth="1"/>
    <col min="55" max="16384" width="7.6640625" style="1" hidden="1"/>
  </cols>
  <sheetData>
    <row r="1" spans="1:34" x14ac:dyDescent="0.3">
      <c r="A1" s="39" t="s">
        <v>65</v>
      </c>
    </row>
    <row r="2" spans="1:34" ht="81.75" customHeight="1" thickBot="1" x14ac:dyDescent="0.3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</row>
    <row r="3" spans="1:34" ht="15" thickBot="1" x14ac:dyDescent="0.35">
      <c r="A3" s="141" t="s">
        <v>53</v>
      </c>
      <c r="B3" s="142"/>
      <c r="C3" s="142"/>
      <c r="D3" s="142"/>
      <c r="E3" s="142"/>
      <c r="F3" s="142"/>
      <c r="G3" s="143"/>
      <c r="H3" s="147" t="s">
        <v>52</v>
      </c>
      <c r="I3" s="148"/>
      <c r="J3" s="149"/>
      <c r="K3" s="135"/>
      <c r="L3" s="136"/>
      <c r="M3" s="136"/>
      <c r="N3" s="136"/>
      <c r="O3" s="136"/>
      <c r="P3" s="136"/>
      <c r="Q3" s="136"/>
      <c r="R3" s="136"/>
      <c r="S3" s="136"/>
      <c r="T3" s="136"/>
      <c r="U3" s="137"/>
      <c r="V3" s="150" t="s">
        <v>51</v>
      </c>
      <c r="W3" s="152"/>
      <c r="X3" s="144" t="s">
        <v>22</v>
      </c>
      <c r="Y3" s="145"/>
      <c r="Z3" s="145"/>
      <c r="AA3" s="145"/>
      <c r="AB3" s="145"/>
      <c r="AC3" s="146"/>
      <c r="AD3" s="150" t="s">
        <v>50</v>
      </c>
      <c r="AE3" s="151"/>
      <c r="AF3" s="138">
        <v>2023</v>
      </c>
      <c r="AG3" s="139"/>
      <c r="AH3" s="140"/>
    </row>
    <row r="4" spans="1:34" ht="15.75" customHeight="1" thickBot="1" x14ac:dyDescent="0.35">
      <c r="B4" s="35"/>
      <c r="AH4" s="35"/>
    </row>
    <row r="5" spans="1:34" ht="15.75" customHeight="1" thickBot="1" x14ac:dyDescent="0.35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 t="str">
        <f>IF(DAY(DATE($AF$3,AU24+1,0))=28,"",29)</f>
        <v/>
      </c>
      <c r="AF5" s="32" t="str">
        <f>IF(OR(DAY(DATE($AF$3,$AU$24+1,0))=28,DAY(DATE($AF$3,$AU$24+1,0))=29),"",IF(DAY(DATE($AF$3,$AU$24+1,0))=29,"",30))</f>
        <v/>
      </c>
      <c r="AG5" s="76" t="str">
        <f>IF(OR(DAY(DATE($AF$3,$AU$24+1,0))=28,DAY(DATE($AF$3,$AU$24+1,0))=29),"",IF(DAY(DATE($AF$3,$AU$24+1,0))=30,"",31))</f>
        <v/>
      </c>
      <c r="AH5" s="132" t="s">
        <v>48</v>
      </c>
    </row>
    <row r="6" spans="1:34" ht="15" thickBot="1" x14ac:dyDescent="0.35">
      <c r="A6" s="122"/>
      <c r="B6" s="123"/>
      <c r="C6" s="31">
        <f t="shared" ref="C6:AD6" si="0">(DATE($AF$3,$AU$24,C5))</f>
        <v>44958</v>
      </c>
      <c r="D6" s="30">
        <f t="shared" si="0"/>
        <v>44959</v>
      </c>
      <c r="E6" s="30">
        <f t="shared" si="0"/>
        <v>44960</v>
      </c>
      <c r="F6" s="30">
        <f t="shared" si="0"/>
        <v>44961</v>
      </c>
      <c r="G6" s="30">
        <f t="shared" si="0"/>
        <v>44962</v>
      </c>
      <c r="H6" s="30">
        <f t="shared" si="0"/>
        <v>44963</v>
      </c>
      <c r="I6" s="30">
        <f t="shared" si="0"/>
        <v>44964</v>
      </c>
      <c r="J6" s="30">
        <f t="shared" si="0"/>
        <v>44965</v>
      </c>
      <c r="K6" s="30">
        <f t="shared" si="0"/>
        <v>44966</v>
      </c>
      <c r="L6" s="30">
        <f t="shared" si="0"/>
        <v>44967</v>
      </c>
      <c r="M6" s="30">
        <f t="shared" si="0"/>
        <v>44968</v>
      </c>
      <c r="N6" s="30">
        <f t="shared" si="0"/>
        <v>44969</v>
      </c>
      <c r="O6" s="30">
        <f t="shared" si="0"/>
        <v>44970</v>
      </c>
      <c r="P6" s="30">
        <f t="shared" si="0"/>
        <v>44971</v>
      </c>
      <c r="Q6" s="30">
        <f t="shared" si="0"/>
        <v>44972</v>
      </c>
      <c r="R6" s="30">
        <f t="shared" si="0"/>
        <v>44973</v>
      </c>
      <c r="S6" s="30">
        <f t="shared" si="0"/>
        <v>44974</v>
      </c>
      <c r="T6" s="30">
        <f t="shared" si="0"/>
        <v>44975</v>
      </c>
      <c r="U6" s="30">
        <f t="shared" si="0"/>
        <v>44976</v>
      </c>
      <c r="V6" s="30">
        <f t="shared" si="0"/>
        <v>44977</v>
      </c>
      <c r="W6" s="30">
        <f t="shared" si="0"/>
        <v>44978</v>
      </c>
      <c r="X6" s="30">
        <f t="shared" si="0"/>
        <v>44979</v>
      </c>
      <c r="Y6" s="30">
        <f t="shared" si="0"/>
        <v>44980</v>
      </c>
      <c r="Z6" s="30">
        <f t="shared" si="0"/>
        <v>44981</v>
      </c>
      <c r="AA6" s="30">
        <f t="shared" si="0"/>
        <v>44982</v>
      </c>
      <c r="AB6" s="30">
        <f t="shared" si="0"/>
        <v>44983</v>
      </c>
      <c r="AC6" s="30">
        <f t="shared" si="0"/>
        <v>44984</v>
      </c>
      <c r="AD6" s="30">
        <f t="shared" si="0"/>
        <v>44985</v>
      </c>
      <c r="AE6" s="30" t="str">
        <f>IF(ISERROR(DATE($AF$3,$AU$24,AE5)),"",(DATE($AF$3,$AU$24,AE5)))</f>
        <v/>
      </c>
      <c r="AF6" s="30" t="str">
        <f>IF(ISERROR(DATE($AF$3,$AU$24,AF5)),"",(DATE($AF$3,$AU$24,AF5)))</f>
        <v/>
      </c>
      <c r="AG6" s="77" t="str">
        <f>IF(ISERROR(DATE($AF$3,$AU$24,AG5)),"",(DATE($AF$3,$AU$24,AG5)))</f>
        <v/>
      </c>
      <c r="AH6" s="133"/>
    </row>
    <row r="7" spans="1:34" x14ac:dyDescent="0.3">
      <c r="A7" s="68" t="s">
        <v>47</v>
      </c>
      <c r="B7" s="69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8"/>
      <c r="AH7" s="84"/>
    </row>
    <row r="8" spans="1:34" ht="15" thickBot="1" x14ac:dyDescent="0.35">
      <c r="A8" s="128" t="s">
        <v>61</v>
      </c>
      <c r="B8" s="129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9"/>
      <c r="AH8" s="85"/>
    </row>
    <row r="9" spans="1:34" x14ac:dyDescent="0.3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80"/>
      <c r="AH9" s="85"/>
    </row>
    <row r="10" spans="1:34" ht="41.4" x14ac:dyDescent="0.3">
      <c r="A10" s="65" t="s">
        <v>56</v>
      </c>
      <c r="B10" s="88" t="s">
        <v>71</v>
      </c>
      <c r="C10" s="40">
        <v>7.5</v>
      </c>
      <c r="D10" s="40">
        <v>7.5</v>
      </c>
      <c r="E10" s="40">
        <v>7.5</v>
      </c>
      <c r="F10" s="40"/>
      <c r="G10" s="40"/>
      <c r="H10" s="40">
        <v>7.5</v>
      </c>
      <c r="I10" s="40">
        <v>7.5</v>
      </c>
      <c r="J10" s="40">
        <v>7.5</v>
      </c>
      <c r="K10" s="40">
        <v>4</v>
      </c>
      <c r="L10" s="40">
        <v>7.5</v>
      </c>
      <c r="M10" s="40"/>
      <c r="N10" s="40"/>
      <c r="O10" s="40">
        <v>7.5</v>
      </c>
      <c r="P10" s="40">
        <v>7.5</v>
      </c>
      <c r="Q10" s="40">
        <v>7.5</v>
      </c>
      <c r="R10" s="40"/>
      <c r="S10" s="40">
        <v>7.5</v>
      </c>
      <c r="T10" s="40"/>
      <c r="U10" s="40"/>
      <c r="V10" s="40">
        <v>7.5</v>
      </c>
      <c r="W10" s="40">
        <v>7.5</v>
      </c>
      <c r="X10" s="40">
        <v>7.5</v>
      </c>
      <c r="Y10" s="40"/>
      <c r="Z10" s="40"/>
      <c r="AA10" s="40"/>
      <c r="AB10" s="40"/>
      <c r="AC10" s="40">
        <v>7.5</v>
      </c>
      <c r="AD10" s="40">
        <v>7.5</v>
      </c>
      <c r="AE10" s="40"/>
      <c r="AF10" s="40"/>
      <c r="AG10" s="40"/>
      <c r="AH10" s="86">
        <f t="shared" ref="AH10:AH16" si="1">SUM(C10:AG10)</f>
        <v>124</v>
      </c>
    </row>
    <row r="11" spans="1:34" ht="28.2" thickBot="1" x14ac:dyDescent="0.35">
      <c r="A11" s="66" t="s">
        <v>57</v>
      </c>
      <c r="B11" s="71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6">
        <f t="shared" si="1"/>
        <v>0</v>
      </c>
    </row>
    <row r="12" spans="1:34" ht="15" thickBot="1" x14ac:dyDescent="0.35">
      <c r="A12" s="130" t="s">
        <v>62</v>
      </c>
      <c r="B12" s="131"/>
      <c r="C12" s="57"/>
      <c r="D12" s="58"/>
      <c r="E12" s="59"/>
      <c r="F12" s="59"/>
      <c r="G12" s="58"/>
      <c r="H12" s="58"/>
      <c r="I12" s="58"/>
      <c r="J12" s="59"/>
      <c r="K12" s="59"/>
      <c r="L12" s="59"/>
      <c r="M12" s="59"/>
      <c r="N12" s="58"/>
      <c r="O12" s="58"/>
      <c r="P12" s="58"/>
      <c r="Q12" s="59"/>
      <c r="R12" s="59"/>
      <c r="S12" s="58"/>
      <c r="T12" s="58"/>
      <c r="U12" s="58"/>
      <c r="V12" s="58"/>
      <c r="W12" s="58"/>
      <c r="X12" s="59"/>
      <c r="Y12" s="59"/>
      <c r="Z12" s="59"/>
      <c r="AA12" s="59"/>
      <c r="AB12" s="58"/>
      <c r="AC12" s="58"/>
      <c r="AD12" s="58"/>
      <c r="AE12" s="59"/>
      <c r="AF12" s="59"/>
      <c r="AG12" s="58"/>
      <c r="AH12" s="86"/>
    </row>
    <row r="13" spans="1:34" ht="42" thickBot="1" x14ac:dyDescent="0.35">
      <c r="A13" s="72" t="s">
        <v>58</v>
      </c>
      <c r="B13" s="75"/>
      <c r="C13" s="47"/>
      <c r="D13" s="48"/>
      <c r="E13" s="40"/>
      <c r="F13" s="40"/>
      <c r="G13" s="48"/>
      <c r="H13" s="48"/>
      <c r="I13" s="48"/>
      <c r="J13" s="40"/>
      <c r="K13" s="40"/>
      <c r="L13" s="40"/>
      <c r="M13" s="40"/>
      <c r="N13" s="48"/>
      <c r="O13" s="48"/>
      <c r="P13" s="48"/>
      <c r="Q13" s="40"/>
      <c r="R13" s="40"/>
      <c r="S13" s="48"/>
      <c r="T13" s="48"/>
      <c r="U13" s="48"/>
      <c r="V13" s="48"/>
      <c r="W13" s="48"/>
      <c r="X13" s="40"/>
      <c r="Y13" s="40"/>
      <c r="Z13" s="40"/>
      <c r="AA13" s="40"/>
      <c r="AB13" s="48"/>
      <c r="AC13" s="48"/>
      <c r="AD13" s="48"/>
      <c r="AE13" s="40"/>
      <c r="AF13" s="40"/>
      <c r="AG13" s="48"/>
      <c r="AH13" s="86">
        <f t="shared" si="1"/>
        <v>0</v>
      </c>
    </row>
    <row r="14" spans="1:34" x14ac:dyDescent="0.3">
      <c r="A14" s="126" t="s">
        <v>63</v>
      </c>
      <c r="B14" s="127"/>
      <c r="C14" s="60"/>
      <c r="D14" s="61"/>
      <c r="E14" s="62"/>
      <c r="F14" s="62"/>
      <c r="G14" s="61"/>
      <c r="H14" s="61"/>
      <c r="I14" s="61"/>
      <c r="J14" s="62"/>
      <c r="K14" s="62"/>
      <c r="L14" s="62"/>
      <c r="M14" s="62"/>
      <c r="N14" s="61"/>
      <c r="O14" s="61"/>
      <c r="P14" s="61"/>
      <c r="Q14" s="62"/>
      <c r="R14" s="62"/>
      <c r="S14" s="62"/>
      <c r="T14" s="61"/>
      <c r="U14" s="61"/>
      <c r="V14" s="61"/>
      <c r="W14" s="61"/>
      <c r="X14" s="62"/>
      <c r="Y14" s="62"/>
      <c r="Z14" s="62"/>
      <c r="AA14" s="62"/>
      <c r="AB14" s="61"/>
      <c r="AC14" s="61"/>
      <c r="AD14" s="61"/>
      <c r="AE14" s="62"/>
      <c r="AF14" s="62"/>
      <c r="AG14" s="82"/>
      <c r="AH14" s="86"/>
    </row>
    <row r="15" spans="1:34" ht="27.6" x14ac:dyDescent="0.3">
      <c r="A15" s="74" t="s">
        <v>60</v>
      </c>
      <c r="B15" s="75"/>
      <c r="C15" s="8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81"/>
      <c r="AH15" s="86">
        <f t="shared" si="1"/>
        <v>0</v>
      </c>
    </row>
    <row r="16" spans="1:34" ht="28.95" customHeight="1" thickBot="1" x14ac:dyDescent="0.35">
      <c r="A16" s="94" t="s">
        <v>59</v>
      </c>
      <c r="B16" s="95" t="s">
        <v>69</v>
      </c>
      <c r="C16" s="73">
        <v>1</v>
      </c>
      <c r="D16" s="48"/>
      <c r="E16" s="48"/>
      <c r="F16" s="48"/>
      <c r="G16" s="48"/>
      <c r="H16" s="48"/>
      <c r="I16" s="48"/>
      <c r="J16" s="48">
        <v>1</v>
      </c>
      <c r="K16" s="48"/>
      <c r="L16" s="48"/>
      <c r="M16" s="48"/>
      <c r="N16" s="48"/>
      <c r="O16" s="48"/>
      <c r="P16" s="48"/>
      <c r="Q16" s="48">
        <v>1</v>
      </c>
      <c r="R16" s="48"/>
      <c r="S16" s="48"/>
      <c r="T16" s="48"/>
      <c r="U16" s="48"/>
      <c r="V16" s="48"/>
      <c r="W16" s="48"/>
      <c r="X16" s="48">
        <v>1</v>
      </c>
      <c r="Y16" s="48"/>
      <c r="Z16" s="48"/>
      <c r="AA16" s="48"/>
      <c r="AB16" s="48"/>
      <c r="AC16" s="48"/>
      <c r="AD16" s="48"/>
      <c r="AE16" s="48"/>
      <c r="AF16" s="48"/>
      <c r="AG16" s="83"/>
      <c r="AH16" s="87">
        <f t="shared" si="1"/>
        <v>4</v>
      </c>
    </row>
    <row r="17" spans="1:53" ht="15" thickBot="1" x14ac:dyDescent="0.35">
      <c r="B17" s="27" t="s">
        <v>45</v>
      </c>
      <c r="C17" s="49">
        <f t="shared" ref="C17:AH17" si="2">SUM(C10:C16)</f>
        <v>8.5</v>
      </c>
      <c r="D17" s="49">
        <f t="shared" si="2"/>
        <v>7.5</v>
      </c>
      <c r="E17" s="49">
        <f t="shared" si="2"/>
        <v>7.5</v>
      </c>
      <c r="F17" s="49">
        <f t="shared" si="2"/>
        <v>0</v>
      </c>
      <c r="G17" s="49">
        <f t="shared" si="2"/>
        <v>0</v>
      </c>
      <c r="H17" s="49">
        <f t="shared" si="2"/>
        <v>7.5</v>
      </c>
      <c r="I17" s="49">
        <f t="shared" si="2"/>
        <v>7.5</v>
      </c>
      <c r="J17" s="49">
        <f t="shared" si="2"/>
        <v>8.5</v>
      </c>
      <c r="K17" s="49">
        <f t="shared" si="2"/>
        <v>4</v>
      </c>
      <c r="L17" s="49">
        <f t="shared" si="2"/>
        <v>7.5</v>
      </c>
      <c r="M17" s="49">
        <f t="shared" si="2"/>
        <v>0</v>
      </c>
      <c r="N17" s="49">
        <f t="shared" si="2"/>
        <v>0</v>
      </c>
      <c r="O17" s="49">
        <f t="shared" si="2"/>
        <v>7.5</v>
      </c>
      <c r="P17" s="49">
        <f t="shared" si="2"/>
        <v>7.5</v>
      </c>
      <c r="Q17" s="49">
        <f t="shared" si="2"/>
        <v>8.5</v>
      </c>
      <c r="R17" s="49">
        <f t="shared" si="2"/>
        <v>0</v>
      </c>
      <c r="S17" s="49">
        <f t="shared" si="2"/>
        <v>7.5</v>
      </c>
      <c r="T17" s="49">
        <f t="shared" si="2"/>
        <v>0</v>
      </c>
      <c r="U17" s="49">
        <f t="shared" si="2"/>
        <v>0</v>
      </c>
      <c r="V17" s="49">
        <f t="shared" si="2"/>
        <v>7.5</v>
      </c>
      <c r="W17" s="49">
        <f t="shared" si="2"/>
        <v>7.5</v>
      </c>
      <c r="X17" s="49">
        <f t="shared" si="2"/>
        <v>8.5</v>
      </c>
      <c r="Y17" s="49">
        <f t="shared" si="2"/>
        <v>0</v>
      </c>
      <c r="Z17" s="49">
        <f t="shared" si="2"/>
        <v>0</v>
      </c>
      <c r="AA17" s="49">
        <f t="shared" si="2"/>
        <v>0</v>
      </c>
      <c r="AB17" s="49">
        <f t="shared" si="2"/>
        <v>0</v>
      </c>
      <c r="AC17" s="49">
        <f t="shared" si="2"/>
        <v>7.5</v>
      </c>
      <c r="AD17" s="49">
        <f t="shared" si="2"/>
        <v>7.5</v>
      </c>
      <c r="AE17" s="49">
        <f t="shared" si="2"/>
        <v>0</v>
      </c>
      <c r="AF17" s="49">
        <f t="shared" si="2"/>
        <v>0</v>
      </c>
      <c r="AG17" s="50">
        <f t="shared" si="2"/>
        <v>0</v>
      </c>
      <c r="AH17" s="50">
        <f t="shared" si="2"/>
        <v>128</v>
      </c>
    </row>
    <row r="18" spans="1:53" x14ac:dyDescent="0.3">
      <c r="A18" s="124" t="s">
        <v>44</v>
      </c>
      <c r="B18" s="124"/>
      <c r="C18" s="90">
        <v>0.3125</v>
      </c>
      <c r="D18" s="90">
        <v>0.3125</v>
      </c>
      <c r="E18" s="90">
        <v>0.3125</v>
      </c>
      <c r="F18" s="90"/>
      <c r="G18" s="90"/>
      <c r="H18" s="90">
        <v>0.3125</v>
      </c>
      <c r="I18" s="90">
        <v>0.3125</v>
      </c>
      <c r="J18" s="90">
        <v>0.3125</v>
      </c>
      <c r="K18" s="90">
        <v>0.3125</v>
      </c>
      <c r="L18" s="90">
        <v>0.3125</v>
      </c>
      <c r="M18" s="90"/>
      <c r="N18" s="90"/>
      <c r="O18" s="90">
        <v>0.3125</v>
      </c>
      <c r="P18" s="90">
        <v>0.3125</v>
      </c>
      <c r="Q18" s="90">
        <v>0.3125</v>
      </c>
      <c r="R18" s="90">
        <v>0.3125</v>
      </c>
      <c r="S18" s="90"/>
      <c r="T18" s="90"/>
      <c r="U18" s="90"/>
      <c r="V18" s="90">
        <v>0.3125</v>
      </c>
      <c r="W18" s="90">
        <v>0.3125</v>
      </c>
      <c r="X18" s="90">
        <v>0.3125</v>
      </c>
      <c r="Y18" s="90"/>
      <c r="Z18" s="90"/>
      <c r="AA18" s="90"/>
      <c r="AB18" s="90"/>
      <c r="AC18" s="90">
        <v>0.3125</v>
      </c>
      <c r="AD18" s="90">
        <v>0.3125</v>
      </c>
      <c r="AE18" s="90"/>
      <c r="AF18" s="90"/>
      <c r="AG18" s="90"/>
      <c r="AH18" s="41"/>
    </row>
    <row r="19" spans="1:53" x14ac:dyDescent="0.3">
      <c r="A19" s="125" t="s">
        <v>43</v>
      </c>
      <c r="B19" s="125"/>
      <c r="C19" s="90">
        <v>0.72916666666666663</v>
      </c>
      <c r="D19" s="90">
        <v>0.64583333333333337</v>
      </c>
      <c r="E19" s="90">
        <v>0.64583333333333337</v>
      </c>
      <c r="F19" s="90"/>
      <c r="G19" s="90"/>
      <c r="H19" s="90">
        <v>0.64583333333333337</v>
      </c>
      <c r="I19" s="90">
        <v>0.64583333333333337</v>
      </c>
      <c r="J19" s="90">
        <v>0.72916666666666663</v>
      </c>
      <c r="K19" s="90">
        <v>0.64583333333333337</v>
      </c>
      <c r="L19" s="90">
        <v>0.64583333333333337</v>
      </c>
      <c r="M19" s="90"/>
      <c r="N19" s="90"/>
      <c r="O19" s="90">
        <v>0.64583333333333337</v>
      </c>
      <c r="P19" s="90">
        <v>0.64583333333333337</v>
      </c>
      <c r="Q19" s="90">
        <v>0.72916666666666663</v>
      </c>
      <c r="R19" s="90">
        <v>0.64583333333333337</v>
      </c>
      <c r="S19" s="90"/>
      <c r="T19" s="90"/>
      <c r="U19" s="90"/>
      <c r="V19" s="90">
        <v>0.64583333333333337</v>
      </c>
      <c r="W19" s="90">
        <v>0.64583333333333337</v>
      </c>
      <c r="X19" s="90">
        <v>0.72916666666666663</v>
      </c>
      <c r="Y19" s="90"/>
      <c r="Z19" s="90"/>
      <c r="AA19" s="90"/>
      <c r="AB19" s="90"/>
      <c r="AC19" s="90">
        <v>0.64583333333333337</v>
      </c>
      <c r="AD19" s="90">
        <v>0.64583333333333337</v>
      </c>
      <c r="AE19" s="90"/>
      <c r="AF19" s="90"/>
      <c r="AG19" s="90"/>
      <c r="AH19" s="42"/>
    </row>
    <row r="20" spans="1:53" x14ac:dyDescent="0.3">
      <c r="A20" s="121" t="s">
        <v>42</v>
      </c>
      <c r="B20" s="121"/>
      <c r="C20" s="51">
        <f>C19-C18</f>
        <v>0.41666666666666663</v>
      </c>
      <c r="D20" s="51">
        <f t="shared" ref="D20:AG20" si="3">D19-D18</f>
        <v>0.33333333333333337</v>
      </c>
      <c r="E20" s="51">
        <f>E19-E18</f>
        <v>0.33333333333333337</v>
      </c>
      <c r="F20" s="51">
        <f>F19-F18</f>
        <v>0</v>
      </c>
      <c r="G20" s="51">
        <f t="shared" si="3"/>
        <v>0</v>
      </c>
      <c r="H20" s="51">
        <f t="shared" si="3"/>
        <v>0.33333333333333337</v>
      </c>
      <c r="I20" s="51">
        <f t="shared" si="3"/>
        <v>0.33333333333333337</v>
      </c>
      <c r="J20" s="51">
        <f t="shared" si="3"/>
        <v>0.41666666666666663</v>
      </c>
      <c r="K20" s="51">
        <f t="shared" si="3"/>
        <v>0.33333333333333337</v>
      </c>
      <c r="L20" s="51">
        <f t="shared" si="3"/>
        <v>0.33333333333333337</v>
      </c>
      <c r="M20" s="51">
        <f t="shared" si="3"/>
        <v>0</v>
      </c>
      <c r="N20" s="51">
        <f t="shared" si="3"/>
        <v>0</v>
      </c>
      <c r="O20" s="51">
        <f t="shared" si="3"/>
        <v>0.33333333333333337</v>
      </c>
      <c r="P20" s="51">
        <f t="shared" si="3"/>
        <v>0.33333333333333337</v>
      </c>
      <c r="Q20" s="51">
        <f t="shared" si="3"/>
        <v>0.41666666666666663</v>
      </c>
      <c r="R20" s="51">
        <f t="shared" si="3"/>
        <v>0.33333333333333337</v>
      </c>
      <c r="S20" s="51">
        <f t="shared" si="3"/>
        <v>0</v>
      </c>
      <c r="T20" s="51">
        <f t="shared" si="3"/>
        <v>0</v>
      </c>
      <c r="U20" s="51">
        <f t="shared" si="3"/>
        <v>0</v>
      </c>
      <c r="V20" s="51">
        <f t="shared" si="3"/>
        <v>0.33333333333333337</v>
      </c>
      <c r="W20" s="51">
        <f t="shared" si="3"/>
        <v>0.33333333333333337</v>
      </c>
      <c r="X20" s="51">
        <f t="shared" si="3"/>
        <v>0.41666666666666663</v>
      </c>
      <c r="Y20" s="51">
        <f t="shared" si="3"/>
        <v>0</v>
      </c>
      <c r="Z20" s="51">
        <f t="shared" si="3"/>
        <v>0</v>
      </c>
      <c r="AA20" s="51">
        <f t="shared" si="3"/>
        <v>0</v>
      </c>
      <c r="AB20" s="51">
        <f t="shared" si="3"/>
        <v>0</v>
      </c>
      <c r="AC20" s="51">
        <f t="shared" si="3"/>
        <v>0.33333333333333337</v>
      </c>
      <c r="AD20" s="51">
        <f t="shared" si="3"/>
        <v>0.33333333333333337</v>
      </c>
      <c r="AE20" s="51">
        <f t="shared" si="3"/>
        <v>0</v>
      </c>
      <c r="AF20" s="51">
        <f t="shared" si="3"/>
        <v>0</v>
      </c>
      <c r="AG20" s="51">
        <f t="shared" si="3"/>
        <v>0</v>
      </c>
      <c r="AH20" s="43"/>
    </row>
    <row r="21" spans="1:53" x14ac:dyDescent="0.3">
      <c r="A21" s="120" t="s">
        <v>54</v>
      </c>
      <c r="B21" s="121"/>
      <c r="C21" s="55">
        <f>(C20-INT(C20))*24</f>
        <v>10</v>
      </c>
      <c r="D21" s="55">
        <f>(D20-INT(D20))*24</f>
        <v>8</v>
      </c>
      <c r="E21" s="55">
        <f t="shared" ref="E21:AG21" si="4">(E20-INT(E20))*24</f>
        <v>8</v>
      </c>
      <c r="F21" s="55">
        <f t="shared" si="4"/>
        <v>0</v>
      </c>
      <c r="G21" s="55">
        <f>(G20-INT(G20))*24</f>
        <v>0</v>
      </c>
      <c r="H21" s="55">
        <f t="shared" si="4"/>
        <v>8</v>
      </c>
      <c r="I21" s="55">
        <f t="shared" si="4"/>
        <v>8</v>
      </c>
      <c r="J21" s="55">
        <f t="shared" si="4"/>
        <v>10</v>
      </c>
      <c r="K21" s="55">
        <f t="shared" si="4"/>
        <v>8</v>
      </c>
      <c r="L21" s="55">
        <f t="shared" si="4"/>
        <v>8</v>
      </c>
      <c r="M21" s="55">
        <f t="shared" si="4"/>
        <v>0</v>
      </c>
      <c r="N21" s="55">
        <f t="shared" si="4"/>
        <v>0</v>
      </c>
      <c r="O21" s="55">
        <f t="shared" si="4"/>
        <v>8</v>
      </c>
      <c r="P21" s="55">
        <f t="shared" si="4"/>
        <v>8</v>
      </c>
      <c r="Q21" s="55">
        <f t="shared" si="4"/>
        <v>10</v>
      </c>
      <c r="R21" s="55">
        <f t="shared" si="4"/>
        <v>8</v>
      </c>
      <c r="S21" s="55">
        <f t="shared" si="4"/>
        <v>0</v>
      </c>
      <c r="T21" s="55">
        <f t="shared" si="4"/>
        <v>0</v>
      </c>
      <c r="U21" s="55">
        <f t="shared" si="4"/>
        <v>0</v>
      </c>
      <c r="V21" s="55">
        <f t="shared" si="4"/>
        <v>8</v>
      </c>
      <c r="W21" s="55">
        <f t="shared" si="4"/>
        <v>8</v>
      </c>
      <c r="X21" s="55">
        <f t="shared" si="4"/>
        <v>10</v>
      </c>
      <c r="Y21" s="55">
        <f t="shared" si="4"/>
        <v>0</v>
      </c>
      <c r="Z21" s="55">
        <f t="shared" si="4"/>
        <v>0</v>
      </c>
      <c r="AA21" s="55">
        <f t="shared" si="4"/>
        <v>0</v>
      </c>
      <c r="AB21" s="55">
        <f t="shared" si="4"/>
        <v>0</v>
      </c>
      <c r="AC21" s="55">
        <f t="shared" si="4"/>
        <v>8</v>
      </c>
      <c r="AD21" s="55">
        <f t="shared" si="4"/>
        <v>8</v>
      </c>
      <c r="AE21" s="55">
        <f t="shared" si="4"/>
        <v>0</v>
      </c>
      <c r="AF21" s="55">
        <f t="shared" si="4"/>
        <v>0</v>
      </c>
      <c r="AG21" s="51">
        <f t="shared" si="4"/>
        <v>0</v>
      </c>
      <c r="AH21" s="43"/>
    </row>
    <row r="22" spans="1:53" x14ac:dyDescent="0.3">
      <c r="A22" s="70" t="s">
        <v>41</v>
      </c>
      <c r="B22" s="70"/>
      <c r="C22" s="54"/>
      <c r="D22" s="170"/>
      <c r="E22" s="170"/>
      <c r="F22" s="170"/>
      <c r="G22" s="54"/>
      <c r="H22" s="170"/>
      <c r="I22" s="170"/>
      <c r="J22" s="170"/>
      <c r="K22" s="54" t="s">
        <v>75</v>
      </c>
      <c r="L22" s="170"/>
      <c r="M22" s="54"/>
      <c r="N22" s="54"/>
      <c r="O22" s="170"/>
      <c r="P22" s="54"/>
      <c r="Q22" s="170"/>
      <c r="R22" s="170" t="s">
        <v>68</v>
      </c>
      <c r="S22" s="54"/>
      <c r="T22" s="170"/>
      <c r="U22" s="54"/>
      <c r="V22" s="91"/>
      <c r="W22" s="52"/>
      <c r="X22" s="170"/>
      <c r="Y22" s="54" t="s">
        <v>67</v>
      </c>
      <c r="Z22" s="170" t="s">
        <v>67</v>
      </c>
      <c r="AA22" s="54"/>
      <c r="AB22" s="54"/>
      <c r="AC22" s="170"/>
      <c r="AD22" s="170"/>
      <c r="AE22" s="52"/>
      <c r="AF22" s="52"/>
      <c r="AG22" s="52"/>
      <c r="AH22" s="44"/>
    </row>
    <row r="23" spans="1:53" ht="15" thickBot="1" x14ac:dyDescent="0.3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5">
      <c r="A24" s="101" t="s">
        <v>40</v>
      </c>
      <c r="B24" s="102"/>
      <c r="K24" s="105" t="s">
        <v>55</v>
      </c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7"/>
      <c r="AS24" s="1">
        <v>2016</v>
      </c>
      <c r="AU24" s="1">
        <f>MONTH(DATEVALUE(X3&amp;" 1"))</f>
        <v>2</v>
      </c>
      <c r="AV24" s="98" t="s">
        <v>39</v>
      </c>
      <c r="AW24" s="99"/>
      <c r="AX24" s="99"/>
      <c r="AY24" s="99"/>
      <c r="AZ24" s="100"/>
      <c r="BA24" s="7">
        <f>DATE($AF$3,1,1)</f>
        <v>44927</v>
      </c>
    </row>
    <row r="25" spans="1:53" ht="15.75" customHeight="1" thickBot="1" x14ac:dyDescent="0.35">
      <c r="A25" s="103"/>
      <c r="B25" s="104"/>
      <c r="K25" s="108" t="s">
        <v>73</v>
      </c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4"/>
      <c r="AS25" s="1">
        <v>2017</v>
      </c>
      <c r="AV25" s="98" t="s">
        <v>38</v>
      </c>
      <c r="AW25" s="99"/>
      <c r="AX25" s="99"/>
      <c r="AY25" s="99"/>
      <c r="AZ25" s="100"/>
      <c r="BA25" s="7">
        <f>DATE($AF$3,1,6)</f>
        <v>44932</v>
      </c>
    </row>
    <row r="26" spans="1:53" ht="21" customHeight="1" x14ac:dyDescent="0.3">
      <c r="A26" s="25" t="s">
        <v>37</v>
      </c>
      <c r="B26" s="24">
        <v>124</v>
      </c>
      <c r="K26" s="155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7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45023</v>
      </c>
    </row>
    <row r="27" spans="1:53" x14ac:dyDescent="0.3">
      <c r="A27" s="22" t="s">
        <v>35</v>
      </c>
      <c r="B27" s="23">
        <v>0</v>
      </c>
      <c r="K27" s="155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7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45026</v>
      </c>
    </row>
    <row r="28" spans="1:53" x14ac:dyDescent="0.3">
      <c r="A28" s="22" t="s">
        <v>33</v>
      </c>
      <c r="B28" s="23">
        <v>15</v>
      </c>
      <c r="K28" s="155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7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45047</v>
      </c>
    </row>
    <row r="29" spans="1:53" x14ac:dyDescent="0.3">
      <c r="A29" s="22" t="s">
        <v>0</v>
      </c>
      <c r="B29" s="23">
        <v>11</v>
      </c>
      <c r="K29" s="155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7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45054</v>
      </c>
    </row>
    <row r="30" spans="1:53" x14ac:dyDescent="0.3">
      <c r="A30" s="22" t="s">
        <v>30</v>
      </c>
      <c r="B30" s="23">
        <v>0</v>
      </c>
      <c r="K30" s="155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7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45112</v>
      </c>
    </row>
    <row r="31" spans="1:53" x14ac:dyDescent="0.3">
      <c r="A31" s="22" t="s">
        <v>28</v>
      </c>
      <c r="B31" s="23">
        <v>0</v>
      </c>
      <c r="K31" s="155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7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45167</v>
      </c>
    </row>
    <row r="32" spans="1:53" x14ac:dyDescent="0.3">
      <c r="A32" s="22" t="s">
        <v>26</v>
      </c>
      <c r="B32" s="92">
        <v>0</v>
      </c>
      <c r="K32" s="155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7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45170</v>
      </c>
    </row>
    <row r="33" spans="1:53" ht="15" thickBot="1" x14ac:dyDescent="0.35">
      <c r="A33" s="21" t="s">
        <v>23</v>
      </c>
      <c r="B33" s="93">
        <v>0</v>
      </c>
      <c r="K33" s="155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7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45184</v>
      </c>
    </row>
    <row r="34" spans="1:53" ht="15" thickBot="1" x14ac:dyDescent="0.35">
      <c r="A34" s="20" t="s">
        <v>20</v>
      </c>
      <c r="B34" s="19">
        <f>SUM(B26:B33)</f>
        <v>150</v>
      </c>
      <c r="K34" s="155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7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45231</v>
      </c>
    </row>
    <row r="35" spans="1:53" ht="21" customHeight="1" x14ac:dyDescent="0.3">
      <c r="A35" s="18" t="s">
        <v>1</v>
      </c>
      <c r="B35" s="53">
        <v>44986</v>
      </c>
      <c r="K35" s="155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7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45247</v>
      </c>
    </row>
    <row r="36" spans="1:53" ht="76.2" customHeight="1" thickBot="1" x14ac:dyDescent="0.35">
      <c r="A36" s="17" t="s">
        <v>15</v>
      </c>
      <c r="B36" s="16"/>
      <c r="K36" s="158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60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45284</v>
      </c>
    </row>
    <row r="37" spans="1:53" ht="15" thickBot="1" x14ac:dyDescent="0.35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45285</v>
      </c>
    </row>
    <row r="38" spans="1:53" ht="100.5" customHeight="1" thickBot="1" x14ac:dyDescent="0.35">
      <c r="A38" s="11" t="s">
        <v>10</v>
      </c>
      <c r="B38" s="96" t="s">
        <v>9</v>
      </c>
      <c r="C38" s="96"/>
      <c r="D38" s="96"/>
      <c r="E38" s="97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3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3">
      <c r="AS40" s="3" t="s">
        <v>5</v>
      </c>
    </row>
    <row r="41" spans="1:53" x14ac:dyDescent="0.3">
      <c r="AS41" s="3" t="s">
        <v>4</v>
      </c>
    </row>
    <row r="42" spans="1:53" x14ac:dyDescent="0.3">
      <c r="AS42" s="3" t="s">
        <v>3</v>
      </c>
    </row>
    <row r="43" spans="1:53" x14ac:dyDescent="0.3">
      <c r="AS43" s="3" t="s">
        <v>2</v>
      </c>
    </row>
    <row r="58" spans="6:6" x14ac:dyDescent="0.3">
      <c r="F58" s="2"/>
    </row>
  </sheetData>
  <sheetProtection formatCells="0" formatColumns="0" formatRows="0" insertRows="0" insertHyperlinks="0"/>
  <dataConsolidate/>
  <mergeCells count="23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H5:AH6"/>
    <mergeCell ref="A6:B6"/>
    <mergeCell ref="A8:B8"/>
    <mergeCell ref="A12:B12"/>
    <mergeCell ref="A14:B14"/>
    <mergeCell ref="A2:AH2"/>
    <mergeCell ref="A3:G3"/>
    <mergeCell ref="H3:J3"/>
    <mergeCell ref="K3:U3"/>
    <mergeCell ref="V3:W3"/>
    <mergeCell ref="X3:AC3"/>
    <mergeCell ref="AD3:AE3"/>
    <mergeCell ref="AF3:AH3"/>
  </mergeCells>
  <conditionalFormatting sqref="C17:AG17">
    <cfRule type="cellIs" dxfId="34" priority="63" operator="greaterThan">
      <formula>12</formula>
    </cfRule>
  </conditionalFormatting>
  <conditionalFormatting sqref="C23:AG23 AH20:AH21">
    <cfRule type="cellIs" dxfId="33" priority="62" operator="greaterThan">
      <formula>12</formula>
    </cfRule>
  </conditionalFormatting>
  <conditionalFormatting sqref="C5:AG6">
    <cfRule type="expression" dxfId="32" priority="64">
      <formula>OR(WEEKDAY(C$6,2)=6,WEEKDAY(C$6,2)=7)</formula>
    </cfRule>
    <cfRule type="expression" dxfId="31" priority="65">
      <formula>VLOOKUP(C$6,$BA$24:$BA$38,1,0)</formula>
    </cfRule>
  </conditionalFormatting>
  <conditionalFormatting sqref="C10:AG16">
    <cfRule type="expression" dxfId="23" priority="7">
      <formula>OR(WEEKDAY(C$6,2)=6,WEEKDAY(C$6,2)=7)</formula>
    </cfRule>
    <cfRule type="expression" dxfId="22" priority="8">
      <formula>VLOOKUP(C$6,$BA$24:$BA$38,1,0)</formula>
    </cfRule>
  </conditionalFormatting>
  <conditionalFormatting sqref="C18:AG19">
    <cfRule type="cellIs" dxfId="17" priority="6" operator="greaterThan">
      <formula>12</formula>
    </cfRule>
  </conditionalFormatting>
  <conditionalFormatting sqref="C22:F22 H22:J22 O22:T22 V22:AG22 L22:M22">
    <cfRule type="cellIs" dxfId="14" priority="5" operator="greaterThan">
      <formula>12</formula>
    </cfRule>
  </conditionalFormatting>
  <conditionalFormatting sqref="G22">
    <cfRule type="cellIs" dxfId="13" priority="4" operator="greaterThan">
      <formula>12</formula>
    </cfRule>
  </conditionalFormatting>
  <conditionalFormatting sqref="N22">
    <cfRule type="cellIs" dxfId="12" priority="3" operator="greaterThan">
      <formula>12</formula>
    </cfRule>
  </conditionalFormatting>
  <conditionalFormatting sqref="U22">
    <cfRule type="cellIs" dxfId="11" priority="2" operator="greaterThan">
      <formula>12</formula>
    </cfRule>
  </conditionalFormatting>
  <conditionalFormatting sqref="K22">
    <cfRule type="cellIs" dxfId="10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B3EBB0AC-09A4-4719-88DA-B8DEA0C37D04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zoomScaleNormal="100" workbookViewId="0">
      <selection activeCell="Q19" sqref="Q19"/>
    </sheetView>
  </sheetViews>
  <sheetFormatPr defaultColWidth="9.109375" defaultRowHeight="14.4" x14ac:dyDescent="0.3"/>
  <cols>
    <col min="1" max="16384" width="9.109375" style="36"/>
  </cols>
  <sheetData>
    <row r="1" spans="1:12" ht="15" customHeight="1" x14ac:dyDescent="0.3">
      <c r="A1" s="161" t="s">
        <v>64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3"/>
    </row>
    <row r="2" spans="1:12" x14ac:dyDescent="0.3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6"/>
    </row>
    <row r="3" spans="1:12" x14ac:dyDescent="0.3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6"/>
    </row>
    <row r="4" spans="1:12" x14ac:dyDescent="0.3">
      <c r="A4" s="164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6"/>
    </row>
    <row r="5" spans="1:12" x14ac:dyDescent="0.3">
      <c r="A5" s="164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6"/>
    </row>
    <row r="6" spans="1:12" x14ac:dyDescent="0.3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6"/>
    </row>
    <row r="7" spans="1:12" x14ac:dyDescent="0.3">
      <c r="A7" s="164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6"/>
    </row>
    <row r="8" spans="1:12" x14ac:dyDescent="0.3">
      <c r="A8" s="164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6"/>
    </row>
    <row r="9" spans="1:12" x14ac:dyDescent="0.3">
      <c r="A9" s="164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6"/>
    </row>
    <row r="10" spans="1:12" x14ac:dyDescent="0.3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6"/>
    </row>
    <row r="11" spans="1:12" x14ac:dyDescent="0.3">
      <c r="A11" s="164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6"/>
    </row>
    <row r="12" spans="1:12" x14ac:dyDescent="0.3">
      <c r="A12" s="164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6"/>
    </row>
    <row r="13" spans="1:12" x14ac:dyDescent="0.3">
      <c r="A13" s="164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6"/>
    </row>
    <row r="14" spans="1:12" x14ac:dyDescent="0.3">
      <c r="A14" s="164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6"/>
    </row>
    <row r="15" spans="1:12" x14ac:dyDescent="0.3">
      <c r="A15" s="164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6"/>
    </row>
    <row r="16" spans="1:12" x14ac:dyDescent="0.3">
      <c r="A16" s="164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6"/>
    </row>
    <row r="17" spans="1:12" x14ac:dyDescent="0.3">
      <c r="A17" s="164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6"/>
    </row>
    <row r="18" spans="1:12" x14ac:dyDescent="0.3">
      <c r="A18" s="164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6"/>
    </row>
    <row r="19" spans="1:12" x14ac:dyDescent="0.3">
      <c r="A19" s="164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6"/>
    </row>
    <row r="20" spans="1:12" x14ac:dyDescent="0.3">
      <c r="A20" s="164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6"/>
    </row>
    <row r="21" spans="1:12" x14ac:dyDescent="0.3">
      <c r="A21" s="164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6"/>
    </row>
    <row r="22" spans="1:12" x14ac:dyDescent="0.3">
      <c r="A22" s="164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6"/>
    </row>
    <row r="23" spans="1:12" x14ac:dyDescent="0.3">
      <c r="A23" s="164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6"/>
    </row>
    <row r="24" spans="1:12" x14ac:dyDescent="0.3">
      <c r="A24" s="164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6"/>
    </row>
    <row r="25" spans="1:12" x14ac:dyDescent="0.3">
      <c r="A25" s="164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6"/>
    </row>
    <row r="26" spans="1:12" ht="193.5" customHeight="1" x14ac:dyDescent="0.3">
      <c r="A26" s="167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9"/>
    </row>
    <row r="27" spans="1:12" x14ac:dyDescent="0.3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1:12" x14ac:dyDescent="0.3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x14ac:dyDescent="0.3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x14ac:dyDescent="0.3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x14ac:dyDescent="0.3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x14ac:dyDescent="0.3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x14ac:dyDescent="0.3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2" x14ac:dyDescent="0.3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x14ac:dyDescent="0.3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2" x14ac:dyDescent="0.3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1:12" x14ac:dyDescent="0.3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x14ac:dyDescent="0.3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x14ac:dyDescent="0.3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2" x14ac:dyDescent="0.3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12" x14ac:dyDescent="0.3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2" x14ac:dyDescent="0.3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2" x14ac:dyDescent="0.3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2" x14ac:dyDescent="0.3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2" x14ac:dyDescent="0.3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2" x14ac:dyDescent="0.3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1:12" x14ac:dyDescent="0.3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1:12" x14ac:dyDescent="0.3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1:12" x14ac:dyDescent="0.3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1:12" x14ac:dyDescent="0.3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1:12" x14ac:dyDescent="0.3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</row>
    <row r="52" spans="1:12" x14ac:dyDescent="0.3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1:12" x14ac:dyDescent="0.3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</row>
    <row r="54" spans="1:12" x14ac:dyDescent="0.3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1:12" x14ac:dyDescent="0.3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6" spans="1:12" x14ac:dyDescent="0.3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</row>
    <row r="57" spans="1:12" x14ac:dyDescent="0.3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</row>
    <row r="58" spans="1:12" x14ac:dyDescent="0.3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</row>
    <row r="59" spans="1:12" x14ac:dyDescent="0.3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spans="1:12" x14ac:dyDescent="0.3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</row>
    <row r="61" spans="1:12" x14ac:dyDescent="0.3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</row>
    <row r="62" spans="1:12" x14ac:dyDescent="0.3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</row>
    <row r="63" spans="1:12" x14ac:dyDescent="0.3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</row>
    <row r="64" spans="1:12" x14ac:dyDescent="0.3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</row>
    <row r="65" spans="1:12" x14ac:dyDescent="0.3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</row>
    <row r="66" spans="1:12" x14ac:dyDescent="0.3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</row>
    <row r="67" spans="1:12" x14ac:dyDescent="0.3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</row>
    <row r="68" spans="1:12" x14ac:dyDescent="0.3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</row>
    <row r="69" spans="1:12" x14ac:dyDescent="0.3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</row>
    <row r="70" spans="1:12" x14ac:dyDescent="0.3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</row>
    <row r="71" spans="1:12" x14ac:dyDescent="0.3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2" x14ac:dyDescent="0.3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</row>
    <row r="73" spans="1:12" x14ac:dyDescent="0.3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</row>
    <row r="74" spans="1:12" x14ac:dyDescent="0.3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</row>
    <row r="75" spans="1:12" x14ac:dyDescent="0.3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</row>
    <row r="76" spans="1:12" x14ac:dyDescent="0.3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spans="1:12" x14ac:dyDescent="0.3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</row>
    <row r="78" spans="1:12" x14ac:dyDescent="0.3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79" spans="1:12" x14ac:dyDescent="0.3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</row>
    <row r="80" spans="1:12" x14ac:dyDescent="0.3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1:12" x14ac:dyDescent="0.3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 x14ac:dyDescent="0.3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1:12" x14ac:dyDescent="0.3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x14ac:dyDescent="0.3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  <row r="85" spans="1:12" x14ac:dyDescent="0.3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</row>
    <row r="86" spans="1:12" x14ac:dyDescent="0.3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</row>
    <row r="87" spans="1:12" x14ac:dyDescent="0.3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 x14ac:dyDescent="0.3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x14ac:dyDescent="0.3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 x14ac:dyDescent="0.3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  <row r="91" spans="1:12" x14ac:dyDescent="0.3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</row>
    <row r="92" spans="1:12" x14ac:dyDescent="0.3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</row>
    <row r="93" spans="1:12" x14ac:dyDescent="0.3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</row>
    <row r="94" spans="1:12" x14ac:dyDescent="0.3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</row>
    <row r="95" spans="1:12" x14ac:dyDescent="0.3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</row>
    <row r="96" spans="1:12" x14ac:dyDescent="0.3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</row>
    <row r="97" spans="1:12" x14ac:dyDescent="0.3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1:12" x14ac:dyDescent="0.3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1:12" x14ac:dyDescent="0.3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x14ac:dyDescent="0.3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1:12" x14ac:dyDescent="0.3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</row>
    <row r="102" spans="1:12" x14ac:dyDescent="0.3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</row>
    <row r="103" spans="1:12" x14ac:dyDescent="0.3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</row>
    <row r="104" spans="1:12" x14ac:dyDescent="0.3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1:12" x14ac:dyDescent="0.3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</row>
    <row r="106" spans="1:12" x14ac:dyDescent="0.3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2" x14ac:dyDescent="0.3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1:12" x14ac:dyDescent="0.3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</row>
    <row r="109" spans="1:12" x14ac:dyDescent="0.3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  <row r="110" spans="1:12" x14ac:dyDescent="0.3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</row>
    <row r="111" spans="1:12" x14ac:dyDescent="0.3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</row>
    <row r="112" spans="1:12" x14ac:dyDescent="0.3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</row>
    <row r="113" spans="1:12" x14ac:dyDescent="0.3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</row>
    <row r="114" spans="1:12" x14ac:dyDescent="0.3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</row>
    <row r="115" spans="1:12" x14ac:dyDescent="0.3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</row>
    <row r="116" spans="1:12" x14ac:dyDescent="0.3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x14ac:dyDescent="0.3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x14ac:dyDescent="0.3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x14ac:dyDescent="0.3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</row>
    <row r="120" spans="1:12" x14ac:dyDescent="0.3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x14ac:dyDescent="0.3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2" spans="1:12" x14ac:dyDescent="0.3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</row>
    <row r="123" spans="1:12" x14ac:dyDescent="0.3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</row>
    <row r="124" spans="1:12" x14ac:dyDescent="0.3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x14ac:dyDescent="0.3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</row>
    <row r="126" spans="1:12" x14ac:dyDescent="0.3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</row>
    <row r="127" spans="1:12" x14ac:dyDescent="0.3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</row>
    <row r="128" spans="1:12" x14ac:dyDescent="0.3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</row>
    <row r="129" spans="1:12" x14ac:dyDescent="0.3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0" spans="1:12" x14ac:dyDescent="0.3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</row>
    <row r="131" spans="1:12" x14ac:dyDescent="0.3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2" spans="1:12" x14ac:dyDescent="0.3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</row>
    <row r="133" spans="1:12" x14ac:dyDescent="0.3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4" spans="1:12" x14ac:dyDescent="0.3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</row>
    <row r="135" spans="1:12" x14ac:dyDescent="0.3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</row>
    <row r="136" spans="1:12" x14ac:dyDescent="0.3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</row>
    <row r="137" spans="1:12" x14ac:dyDescent="0.3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</row>
    <row r="138" spans="1:12" x14ac:dyDescent="0.3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</row>
    <row r="139" spans="1:12" x14ac:dyDescent="0.3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</row>
    <row r="140" spans="1:12" x14ac:dyDescent="0.3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</row>
    <row r="141" spans="1:12" x14ac:dyDescent="0.3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</row>
    <row r="142" spans="1:12" x14ac:dyDescent="0.3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</row>
    <row r="143" spans="1:12" x14ac:dyDescent="0.3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</row>
    <row r="144" spans="1:12" x14ac:dyDescent="0.3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</row>
    <row r="145" spans="1:12" x14ac:dyDescent="0.3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</row>
    <row r="146" spans="1:12" x14ac:dyDescent="0.3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</row>
    <row r="147" spans="1:12" x14ac:dyDescent="0.3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</row>
    <row r="148" spans="1:12" x14ac:dyDescent="0.3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</row>
    <row r="149" spans="1:12" x14ac:dyDescent="0.3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</row>
    <row r="150" spans="1:12" x14ac:dyDescent="0.3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</row>
    <row r="151" spans="1:12" x14ac:dyDescent="0.3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</row>
    <row r="152" spans="1:12" x14ac:dyDescent="0.3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</row>
    <row r="153" spans="1:12" x14ac:dyDescent="0.3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</row>
    <row r="154" spans="1:12" x14ac:dyDescent="0.3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</row>
    <row r="155" spans="1:12" x14ac:dyDescent="0.3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</row>
    <row r="156" spans="1:12" x14ac:dyDescent="0.3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</row>
    <row r="157" spans="1:12" x14ac:dyDescent="0.3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</row>
    <row r="158" spans="1:12" x14ac:dyDescent="0.3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</row>
    <row r="159" spans="1:12" x14ac:dyDescent="0.3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</row>
    <row r="160" spans="1:12" x14ac:dyDescent="0.3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</row>
    <row r="161" spans="1:12" x14ac:dyDescent="0.3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</row>
    <row r="162" spans="1:12" x14ac:dyDescent="0.3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</row>
    <row r="163" spans="1:12" x14ac:dyDescent="0.3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</row>
    <row r="164" spans="1:12" x14ac:dyDescent="0.3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</row>
    <row r="165" spans="1:12" x14ac:dyDescent="0.3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</row>
    <row r="166" spans="1:12" x14ac:dyDescent="0.3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</row>
    <row r="167" spans="1:12" x14ac:dyDescent="0.3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</row>
    <row r="168" spans="1:12" x14ac:dyDescent="0.3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</row>
    <row r="169" spans="1:12" x14ac:dyDescent="0.3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</row>
    <row r="170" spans="1:12" x14ac:dyDescent="0.3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</row>
    <row r="171" spans="1:12" x14ac:dyDescent="0.3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</row>
    <row r="172" spans="1:12" x14ac:dyDescent="0.3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</row>
    <row r="173" spans="1:12" x14ac:dyDescent="0.3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</row>
    <row r="174" spans="1:12" x14ac:dyDescent="0.3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</row>
    <row r="175" spans="1:12" x14ac:dyDescent="0.3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</row>
    <row r="176" spans="1:12" x14ac:dyDescent="0.3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</row>
    <row r="177" spans="1:12" x14ac:dyDescent="0.3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</row>
    <row r="178" spans="1:12" x14ac:dyDescent="0.3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</row>
    <row r="179" spans="1:12" x14ac:dyDescent="0.3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</row>
    <row r="180" spans="1:12" x14ac:dyDescent="0.3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</row>
    <row r="181" spans="1:12" x14ac:dyDescent="0.3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</row>
    <row r="182" spans="1:12" x14ac:dyDescent="0.3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</row>
    <row r="183" spans="1:12" x14ac:dyDescent="0.3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</row>
    <row r="184" spans="1:12" x14ac:dyDescent="0.3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</row>
    <row r="185" spans="1:12" x14ac:dyDescent="0.3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</row>
    <row r="186" spans="1:12" x14ac:dyDescent="0.3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</row>
    <row r="187" spans="1:12" x14ac:dyDescent="0.3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</row>
    <row r="188" spans="1:12" x14ac:dyDescent="0.3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</row>
    <row r="189" spans="1:12" x14ac:dyDescent="0.3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</row>
    <row r="190" spans="1:12" x14ac:dyDescent="0.3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</row>
    <row r="191" spans="1:12" x14ac:dyDescent="0.3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</row>
    <row r="192" spans="1:12" x14ac:dyDescent="0.3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</row>
    <row r="193" spans="1:12" x14ac:dyDescent="0.3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</row>
    <row r="194" spans="1:12" x14ac:dyDescent="0.3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</row>
    <row r="195" spans="1:12" x14ac:dyDescent="0.3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</row>
    <row r="196" spans="1:12" x14ac:dyDescent="0.3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</row>
    <row r="197" spans="1:12" x14ac:dyDescent="0.3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</row>
    <row r="198" spans="1:12" x14ac:dyDescent="0.3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</row>
    <row r="199" spans="1:12" x14ac:dyDescent="0.3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</row>
    <row r="200" spans="1:12" x14ac:dyDescent="0.3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</row>
    <row r="201" spans="1:12" x14ac:dyDescent="0.3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</row>
    <row r="202" spans="1:12" x14ac:dyDescent="0.3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</row>
    <row r="203" spans="1:12" x14ac:dyDescent="0.3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</row>
    <row r="204" spans="1:12" x14ac:dyDescent="0.3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</row>
    <row r="205" spans="1:12" x14ac:dyDescent="0.3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</row>
    <row r="206" spans="1:12" x14ac:dyDescent="0.3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</row>
    <row r="207" spans="1:12" x14ac:dyDescent="0.3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</row>
    <row r="208" spans="1:12" x14ac:dyDescent="0.3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</row>
    <row r="209" spans="1:12" x14ac:dyDescent="0.3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</row>
    <row r="210" spans="1:12" x14ac:dyDescent="0.3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</row>
    <row r="211" spans="1:12" x14ac:dyDescent="0.3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</row>
    <row r="212" spans="1:12" x14ac:dyDescent="0.3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</row>
    <row r="213" spans="1:12" x14ac:dyDescent="0.3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</row>
    <row r="214" spans="1:12" x14ac:dyDescent="0.3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</row>
    <row r="215" spans="1:12" x14ac:dyDescent="0.3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</row>
    <row r="216" spans="1:12" x14ac:dyDescent="0.3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</row>
    <row r="217" spans="1:12" x14ac:dyDescent="0.3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</row>
    <row r="218" spans="1:12" x14ac:dyDescent="0.3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</row>
    <row r="219" spans="1:12" x14ac:dyDescent="0.3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</row>
    <row r="220" spans="1:12" x14ac:dyDescent="0.3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</row>
    <row r="221" spans="1:12" x14ac:dyDescent="0.3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</row>
    <row r="222" spans="1:12" x14ac:dyDescent="0.3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</row>
    <row r="223" spans="1:12" x14ac:dyDescent="0.3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</row>
    <row r="224" spans="1:12" x14ac:dyDescent="0.3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</row>
    <row r="225" spans="1:12" x14ac:dyDescent="0.3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</row>
    <row r="226" spans="1:12" x14ac:dyDescent="0.3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</row>
    <row r="227" spans="1:12" x14ac:dyDescent="0.3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</row>
    <row r="228" spans="1:12" x14ac:dyDescent="0.3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</row>
    <row r="229" spans="1:12" x14ac:dyDescent="0.3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</row>
    <row r="230" spans="1:12" x14ac:dyDescent="0.3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</row>
    <row r="231" spans="1:12" x14ac:dyDescent="0.3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</row>
    <row r="232" spans="1:12" x14ac:dyDescent="0.3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</row>
    <row r="233" spans="1:12" x14ac:dyDescent="0.3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</row>
    <row r="234" spans="1:12" x14ac:dyDescent="0.3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</row>
    <row r="235" spans="1:12" x14ac:dyDescent="0.3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</row>
    <row r="236" spans="1:12" x14ac:dyDescent="0.3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</row>
    <row r="237" spans="1:12" x14ac:dyDescent="0.3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</row>
    <row r="238" spans="1:12" x14ac:dyDescent="0.3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</row>
    <row r="239" spans="1:12" x14ac:dyDescent="0.3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</row>
    <row r="240" spans="1:12" x14ac:dyDescent="0.3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x14ac:dyDescent="0.3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x14ac:dyDescent="0.3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x14ac:dyDescent="0.3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x14ac:dyDescent="0.3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x14ac:dyDescent="0.3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x14ac:dyDescent="0.3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x14ac:dyDescent="0.3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x14ac:dyDescent="0.3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x14ac:dyDescent="0.3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x14ac:dyDescent="0.3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x14ac:dyDescent="0.3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x14ac:dyDescent="0.3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x14ac:dyDescent="0.3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x14ac:dyDescent="0.3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x14ac:dyDescent="0.3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x14ac:dyDescent="0.3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x14ac:dyDescent="0.3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x14ac:dyDescent="0.3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x14ac:dyDescent="0.3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x14ac:dyDescent="0.3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x14ac:dyDescent="0.3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x14ac:dyDescent="0.3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x14ac:dyDescent="0.3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x14ac:dyDescent="0.3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x14ac:dyDescent="0.3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x14ac:dyDescent="0.3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x14ac:dyDescent="0.3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x14ac:dyDescent="0.3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x14ac:dyDescent="0.3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x14ac:dyDescent="0.3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x14ac:dyDescent="0.3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x14ac:dyDescent="0.3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x14ac:dyDescent="0.3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x14ac:dyDescent="0.3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x14ac:dyDescent="0.3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x14ac:dyDescent="0.3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x14ac:dyDescent="0.3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x14ac:dyDescent="0.3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x14ac:dyDescent="0.3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x14ac:dyDescent="0.3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x14ac:dyDescent="0.3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x14ac:dyDescent="0.3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x14ac:dyDescent="0.3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x14ac:dyDescent="0.3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x14ac:dyDescent="0.3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x14ac:dyDescent="0.3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x14ac:dyDescent="0.3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x14ac:dyDescent="0.3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x14ac:dyDescent="0.3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x14ac:dyDescent="0.3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x14ac:dyDescent="0.3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x14ac:dyDescent="0.3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x14ac:dyDescent="0.3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x14ac:dyDescent="0.3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x14ac:dyDescent="0.3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x14ac:dyDescent="0.3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x14ac:dyDescent="0.3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x14ac:dyDescent="0.3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x14ac:dyDescent="0.3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x14ac:dyDescent="0.3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x14ac:dyDescent="0.3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x14ac:dyDescent="0.3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x14ac:dyDescent="0.3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x14ac:dyDescent="0.3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x14ac:dyDescent="0.3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x14ac:dyDescent="0.3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x14ac:dyDescent="0.3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x14ac:dyDescent="0.3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x14ac:dyDescent="0.3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x14ac:dyDescent="0.3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x14ac:dyDescent="0.3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x14ac:dyDescent="0.3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x14ac:dyDescent="0.3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x14ac:dyDescent="0.3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x14ac:dyDescent="0.3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x14ac:dyDescent="0.3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x14ac:dyDescent="0.3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x14ac:dyDescent="0.3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x14ac:dyDescent="0.3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x14ac:dyDescent="0.3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x14ac:dyDescent="0.3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x14ac:dyDescent="0.3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x14ac:dyDescent="0.3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x14ac:dyDescent="0.3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x14ac:dyDescent="0.3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x14ac:dyDescent="0.3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x14ac:dyDescent="0.3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x14ac:dyDescent="0.3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x14ac:dyDescent="0.3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x14ac:dyDescent="0.3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x14ac:dyDescent="0.3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x14ac:dyDescent="0.3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x14ac:dyDescent="0.3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x14ac:dyDescent="0.3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x14ac:dyDescent="0.3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x14ac:dyDescent="0.3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x14ac:dyDescent="0.3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x14ac:dyDescent="0.3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x14ac:dyDescent="0.3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x14ac:dyDescent="0.3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x14ac:dyDescent="0.3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x14ac:dyDescent="0.3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x14ac:dyDescent="0.3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x14ac:dyDescent="0.3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x14ac:dyDescent="0.3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x14ac:dyDescent="0.3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x14ac:dyDescent="0.3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x14ac:dyDescent="0.3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x14ac:dyDescent="0.3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x14ac:dyDescent="0.3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x14ac:dyDescent="0.3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x14ac:dyDescent="0.3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x14ac:dyDescent="0.3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x14ac:dyDescent="0.3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x14ac:dyDescent="0.3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x14ac:dyDescent="0.3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x14ac:dyDescent="0.3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x14ac:dyDescent="0.3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x14ac:dyDescent="0.3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x14ac:dyDescent="0.3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x14ac:dyDescent="0.3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x14ac:dyDescent="0.3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x14ac:dyDescent="0.3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x14ac:dyDescent="0.3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x14ac:dyDescent="0.3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x14ac:dyDescent="0.3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x14ac:dyDescent="0.3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x14ac:dyDescent="0.3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x14ac:dyDescent="0.3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x14ac:dyDescent="0.3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x14ac:dyDescent="0.3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x14ac:dyDescent="0.3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x14ac:dyDescent="0.3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x14ac:dyDescent="0.3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x14ac:dyDescent="0.3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x14ac:dyDescent="0.3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x14ac:dyDescent="0.3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x14ac:dyDescent="0.3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x14ac:dyDescent="0.3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x14ac:dyDescent="0.3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x14ac:dyDescent="0.3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x14ac:dyDescent="0.3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x14ac:dyDescent="0.3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x14ac:dyDescent="0.3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x14ac:dyDescent="0.3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x14ac:dyDescent="0.3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x14ac:dyDescent="0.3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x14ac:dyDescent="0.3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x14ac:dyDescent="0.3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x14ac:dyDescent="0.3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x14ac:dyDescent="0.3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x14ac:dyDescent="0.3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x14ac:dyDescent="0.3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x14ac:dyDescent="0.3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x14ac:dyDescent="0.3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x14ac:dyDescent="0.3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x14ac:dyDescent="0.3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x14ac:dyDescent="0.3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x14ac:dyDescent="0.3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x14ac:dyDescent="0.3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 Pracovný výkaz školský psych.</vt:lpstr>
      <vt:lpstr> Pracovný výkaz špeciálny pedag</vt:lpstr>
      <vt:lpstr>Pracovný výkaz sociálny pedagóg</vt:lpstr>
      <vt:lpstr>Inštrukcie k PV</vt:lpstr>
      <vt:lpstr>' Pracovný výkaz školský psych.'!Oblasť_tlače</vt:lpstr>
      <vt:lpstr>' Pracovný výkaz špeciálny pedag'!Oblasť_tlače</vt:lpstr>
      <vt:lpstr>'Pracovný výkaz sociálny pedagóg'!Oblasť_tlače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2023-01-27T08:31:05Z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