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1\ZŠ\"/>
    </mc:Choice>
  </mc:AlternateContent>
  <xr:revisionPtr revIDLastSave="0" documentId="8_{6809250F-2817-4296-A078-7FEDF471B13A}" xr6:coauthVersionLast="47" xr6:coauthVersionMax="47" xr10:uidLastSave="{00000000-0000-0000-0000-000000000000}"/>
  <bookViews>
    <workbookView xWindow="-108" yWindow="-108" windowWidth="23256" windowHeight="12576" tabRatio="868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Z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AH17" i="7"/>
  <c r="I6" i="6"/>
  <c r="Q6" i="6"/>
  <c r="Y6" i="6"/>
  <c r="AG5" i="6"/>
  <c r="AG6" i="6" s="1"/>
  <c r="J6" i="6"/>
  <c r="R6" i="6"/>
  <c r="AF5" i="6"/>
  <c r="AF6" i="6" s="1"/>
  <c r="E6" i="6"/>
  <c r="M6" i="6"/>
  <c r="U6" i="6"/>
  <c r="AC6" i="6"/>
  <c r="F6" i="6"/>
  <c r="N6" i="6"/>
  <c r="V6" i="6"/>
  <c r="AD6" i="6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<sst xmlns="http://schemas.openxmlformats.org/spreadsheetml/2006/main" count="235" uniqueCount="77">
  <si>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</si>
  <si>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</si>
  <si>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</si>
  <si>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</si>
  <si>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</si>
  <si>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</si>
  <si>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</si>
  <si>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</si>
  <si>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</si>
  <si>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</si>
  <si>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</si>
  <si>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</si>
  <si>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</si>
  <si>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</si>
  <si>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</si>
  <si>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</si>
  <si>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</si>
  <si>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</si>
  <si>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</si>
  <si>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</si>
  <si>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</si>
  <si>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</si>
  <si>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</si>
  <si>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</si>
  <si>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</si>
  <si>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</si>
  <si>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</si>
  <si>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</si>
  <si>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</si>
  <si>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</si>
  <si>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</si>
  <si>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</si>
  <si>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</si>
  <si>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</si>
  <si>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</si>
  <si>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</si>
  <si>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</si>
  <si>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</si>
  <si>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</si>
  <si>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</si>
  <si>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</si>
  <si>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</si>
  <si>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</si>
  <si>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</si>
  <si>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</si>
  <si>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</si>
  <si>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</si>
  <si>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</si>
  <si>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</si>
  <si>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</si>
  <si>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</si>
  <si>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</si>
  <si>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</si>
  <si>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</si>
  <si>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</si>
  <si>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</si>
  <si>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</si>
  <si>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</si>
  <si>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</si>
  <si>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</si>
  <si>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</si>
  <si>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</si>
  <si>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</si>
  <si>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</si>
  <si>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</si>
  <si>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</si>
  <si>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</si>
  <si>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</si>
  <si>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</si>
  <si>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</si>
  <si>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</si>
  <si>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</si>
  <si>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</si>
  <si>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
</t>
    </r>
  </si>
  <si>
    <t>Národný inštitút vzdelávania a mládeže</t>
  </si>
  <si>
    <t>S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</si>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</sst>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71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4" fillId="0" borderId="7" xfId="4" applyFont="1" applyBorder="1"/>
    <xf numFmtId="0" fontId="4" fillId="0" borderId="8" xfId="4" applyFont="1" applyBorder="1"/>
    <xf numFmtId="0" fontId="4" fillId="0" borderId="9" xfId="4" applyFont="1" applyBorder="1"/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14" fontId="22" fillId="0" borderId="48" xfId="2" applyNumberFormat="1" applyFont="1" applyBorder="1" applyAlignment="1">
      <alignment wrapText="1"/>
    </xf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16" fillId="6" borderId="17" xfId="2" applyFont="1" applyFill="1" applyBorder="1"/>
    <xf numFmtId="0" fontId="26" fillId="6" borderId="17" xfId="2" applyFill="1" applyBorder="1"/>
    <xf numFmtId="0" fontId="26" fillId="3" borderId="33" xfId="2" applyFill="1" applyBorder="1"/>
    <xf numFmtId="0" fontId="26" fillId="0" borderId="34" xfId="2" applyBorder="1"/>
    <xf numFmtId="0" fontId="18" fillId="0" borderId="17" xfId="2" applyFont="1" applyBorder="1"/>
    <xf numFmtId="0" fontId="18" fillId="0" borderId="27" xfId="2" applyFont="1" applyBorder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Border="1" applyAlignment="1">
      <alignment horizontal="left" vertical="top" wrapText="1"/>
    </xf>
    <xf numFmtId="0" fontId="34" fillId="0" borderId="1" xfId="2" applyFont="1" applyBorder="1" applyAlignment="1">
      <alignment horizontal="left" vertical="top"/>
    </xf>
    <xf numFmtId="0" fontId="34" fillId="0" borderId="34" xfId="2" applyFont="1" applyBorder="1" applyAlignment="1">
      <alignment horizontal="left" vertical="top"/>
    </xf>
    <xf numFmtId="0" fontId="34" fillId="0" borderId="22" xfId="2" applyFont="1" applyBorder="1" applyAlignment="1">
      <alignment horizontal="left" vertical="top"/>
    </xf>
    <xf numFmtId="0" fontId="34" fillId="0" borderId="0" xfId="2" applyFont="1" applyAlignment="1">
      <alignment horizontal="left" vertical="top"/>
    </xf>
    <xf numFmtId="0" fontId="34" fillId="0" borderId="23" xfId="2" applyFont="1" applyBorder="1" applyAlignment="1">
      <alignment horizontal="left" vertical="top"/>
    </xf>
    <xf numFmtId="0" fontId="34" fillId="0" borderId="22" xfId="2" applyFont="1" applyBorder="1"/>
    <xf numFmtId="0" fontId="34" fillId="0" borderId="0" xfId="2" applyFont="1"/>
    <xf numFmtId="0" fontId="34" fillId="0" borderId="23" xfId="2" applyFont="1" applyBorder="1"/>
    <xf numFmtId="0" fontId="34" fillId="0" borderId="35" xfId="2" applyFont="1" applyBorder="1"/>
    <xf numFmtId="0" fontId="34" fillId="0" borderId="26" xfId="2" applyFont="1" applyBorder="1"/>
    <xf numFmtId="0" fontId="34" fillId="0" borderId="14" xfId="2" applyFont="1" applyBorder="1"/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54"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4.4" x14ac:dyDescent="0.3"/>
  <cols>
    <col min="1" max="1" width="35.109375" style="1" customWidth="1"/>
    <col min="2" max="2" width="33.5546875" style="1" bestFit="1" customWidth="1"/>
    <col min="3" max="3" width="5.6640625" style="1" bestFit="1" customWidth="1"/>
    <col min="4" max="10" width="5.44140625" style="1" customWidth="1"/>
    <col min="11" max="12" width="5.88671875" style="1" customWidth="1"/>
    <col min="13" max="17" width="5.44140625" style="1" customWidth="1"/>
    <col min="18" max="18" width="5.6640625" style="1" customWidth="1"/>
    <col min="19" max="19" width="4.44140625" style="1" customWidth="1"/>
    <col min="20" max="24" width="5.44140625" style="1" customWidth="1"/>
    <col min="25" max="25" width="5.5546875" style="1" customWidth="1"/>
    <col min="26" max="27" width="5.44140625" style="1" customWidth="1"/>
    <col min="28" max="28" width="5.5546875" style="1" customWidth="1"/>
    <col min="29" max="29" width="5.44140625" style="1" customWidth="1"/>
    <col min="30" max="30" width="5.6640625" style="1" bestFit="1" customWidth="1"/>
    <col min="31" max="31" width="5.44140625" style="1" customWidth="1"/>
    <col min="32" max="32" width="6" style="1" customWidth="1"/>
    <col min="33" max="33" width="4.44140625" style="1" customWidth="1"/>
    <col min="34" max="34" width="15.6640625" style="1" customWidth="1"/>
    <col min="35" max="35" width="7.6640625" style="1" customWidth="1"/>
    <col min="36" max="44" width="7.6640625" style="1" hidden="1" customWidth="1"/>
    <col min="45" max="45" width="10.6640625" style="1" hidden="1" customWidth="1"/>
    <col min="46" max="54" width="0" style="1" hidden="1" customWidth="1"/>
    <col min="55" max="16384" width="7.6640625" style="1" hidden="1"/>
  </cols>
  <sheetData>
    <row r="1" spans="1:34" x14ac:dyDescent="0.3">
      <c r="A1" s="39" t="s">
        <v>65</v>
      </c>
    </row>
    <row r="2" spans="1:34" ht="81.75" customHeight="1" thickBot="1" x14ac:dyDescent="0.3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</row>
    <row r="3" spans="1:34" ht="15" thickBot="1" x14ac:dyDescent="0.35">
      <c r="A3" s="105" t="s">
        <v>53</v>
      </c>
      <c r="B3" s="106"/>
      <c r="C3" s="106"/>
      <c r="D3" s="106"/>
      <c r="E3" s="106"/>
      <c r="F3" s="106"/>
      <c r="G3" s="107"/>
      <c r="H3" s="111" t="s">
        <v>52</v>
      </c>
      <c r="I3" s="112"/>
      <c r="J3" s="113"/>
      <c r="K3" s="99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114" t="s">
        <v>51</v>
      </c>
      <c r="W3" s="116"/>
      <c r="X3" s="108" t="s">
        <v>25</v>
      </c>
      <c r="Y3" s="109"/>
      <c r="Z3" s="109"/>
      <c r="AA3" s="109"/>
      <c r="AB3" s="109"/>
      <c r="AC3" s="110"/>
      <c r="AD3" s="114" t="s">
        <v>50</v>
      </c>
      <c r="AE3" s="115"/>
      <c r="AF3" s="102">
        <v>2023</v>
      </c>
      <c r="AG3" s="103"/>
      <c r="AH3" s="104"/>
    </row>
    <row r="4" spans="1:34" ht="15.75" customHeight="1" thickBot="1" x14ac:dyDescent="0.35">
      <c r="B4" s="35"/>
      <c r="AH4" s="35"/>
    </row>
    <row r="5" spans="1:34" ht="15.75" customHeight="1" thickBot="1" x14ac:dyDescent="0.35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>
        <f>IF(OR(DAY(DATE($AF$3,$AU$24+1,0))=28,DAY(DATE($AF$3,$AU$24+1,0))=29),"",IF(DAY(DATE($AF$3,$AU$24+1,0))=30,"",31))</f>
        <v>31</v>
      </c>
      <c r="AH5" s="96" t="s">
        <v>48</v>
      </c>
    </row>
    <row r="6" spans="1:34" ht="15" thickBot="1" x14ac:dyDescent="0.35">
      <c r="A6" s="119"/>
      <c r="B6" s="120"/>
      <c r="C6" s="31">
        <f t="shared" ref="C6:AD6" si="0">(DATE($AF$3,$AU$24,C5))</f>
        <v>44927</v>
      </c>
      <c r="D6" s="30">
        <f t="shared" si="0"/>
        <v>44928</v>
      </c>
      <c r="E6" s="30">
        <f t="shared" si="0"/>
        <v>44929</v>
      </c>
      <c r="F6" s="30">
        <f t="shared" si="0"/>
        <v>44930</v>
      </c>
      <c r="G6" s="30">
        <f t="shared" si="0"/>
        <v>44931</v>
      </c>
      <c r="H6" s="30">
        <f t="shared" si="0"/>
        <v>44932</v>
      </c>
      <c r="I6" s="30">
        <f t="shared" si="0"/>
        <v>44933</v>
      </c>
      <c r="J6" s="30">
        <f t="shared" si="0"/>
        <v>44934</v>
      </c>
      <c r="K6" s="30">
        <f t="shared" si="0"/>
        <v>44935</v>
      </c>
      <c r="L6" s="30">
        <f t="shared" si="0"/>
        <v>44936</v>
      </c>
      <c r="M6" s="30">
        <f t="shared" si="0"/>
        <v>44937</v>
      </c>
      <c r="N6" s="30">
        <f t="shared" si="0"/>
        <v>44938</v>
      </c>
      <c r="O6" s="30">
        <f t="shared" si="0"/>
        <v>44939</v>
      </c>
      <c r="P6" s="30">
        <f t="shared" si="0"/>
        <v>44940</v>
      </c>
      <c r="Q6" s="30">
        <f t="shared" si="0"/>
        <v>44941</v>
      </c>
      <c r="R6" s="30">
        <f t="shared" si="0"/>
        <v>44942</v>
      </c>
      <c r="S6" s="30">
        <f t="shared" si="0"/>
        <v>44943</v>
      </c>
      <c r="T6" s="30">
        <f t="shared" si="0"/>
        <v>44944</v>
      </c>
      <c r="U6" s="30">
        <f t="shared" si="0"/>
        <v>44945</v>
      </c>
      <c r="V6" s="30">
        <f t="shared" si="0"/>
        <v>44946</v>
      </c>
      <c r="W6" s="30">
        <f t="shared" si="0"/>
        <v>44947</v>
      </c>
      <c r="X6" s="30">
        <f t="shared" si="0"/>
        <v>44948</v>
      </c>
      <c r="Y6" s="30">
        <f t="shared" si="0"/>
        <v>44949</v>
      </c>
      <c r="Z6" s="30">
        <f t="shared" si="0"/>
        <v>44950</v>
      </c>
      <c r="AA6" s="30">
        <f t="shared" si="0"/>
        <v>44951</v>
      </c>
      <c r="AB6" s="30">
        <f t="shared" si="0"/>
        <v>44952</v>
      </c>
      <c r="AC6" s="30">
        <f t="shared" si="0"/>
        <v>44953</v>
      </c>
      <c r="AD6" s="30">
        <f t="shared" si="0"/>
        <v>44954</v>
      </c>
      <c r="AE6" s="30">
        <f>IF(ISERROR(DATE($AF$3,$AU$24,AE5)),"",(DATE($AF$3,$AU$24,AE5)))</f>
        <v>44955</v>
      </c>
      <c r="AF6" s="30">
        <f>IF(ISERROR(DATE($AF$3,$AU$24,AF5)),"",(DATE($AF$3,$AU$24,AF5)))</f>
        <v>44956</v>
      </c>
      <c r="AG6" s="77">
        <f>IF(ISERROR(DATE($AF$3,$AU$24,AG5)),"",(DATE($AF$3,$AU$24,AG5)))</f>
        <v>44957</v>
      </c>
      <c r="AH6" s="97"/>
    </row>
    <row r="7" spans="1:34" x14ac:dyDescent="0.3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4"/>
    </row>
    <row r="8" spans="1:34" ht="15" thickBot="1" x14ac:dyDescent="0.35">
      <c r="A8" s="125" t="s">
        <v>61</v>
      </c>
      <c r="B8" s="126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5"/>
    </row>
    <row r="9" spans="1:34" x14ac:dyDescent="0.3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5"/>
    </row>
    <row r="10" spans="1:34" ht="41.4" x14ac:dyDescent="0.3">
      <c r="A10" s="65" t="s">
        <v>56</v>
      </c>
      <c r="B10" s="88" t="s">
        <v>71</v>
      </c>
      <c r="C10" s="40"/>
      <c r="D10" s="40"/>
      <c r="E10" s="40"/>
      <c r="F10" s="40"/>
      <c r="G10" s="40"/>
      <c r="H10" s="40"/>
      <c r="I10" s="40"/>
      <c r="J10" s="40"/>
      <c r="K10" s="40">
        <v>7.5</v>
      </c>
      <c r="L10" s="40">
        <v>7.5</v>
      </c>
      <c r="M10" s="40">
        <v>7.5</v>
      </c>
      <c r="N10" s="40">
        <v>4</v>
      </c>
      <c r="O10" s="40">
        <v>7.5</v>
      </c>
      <c r="P10" s="40"/>
      <c r="Q10" s="40"/>
      <c r="R10" s="40">
        <v>7.5</v>
      </c>
      <c r="S10" s="40">
        <v>7.5</v>
      </c>
      <c r="T10" s="40">
        <v>7.5</v>
      </c>
      <c r="U10" s="40">
        <v>7.5</v>
      </c>
      <c r="V10" s="40">
        <v>7.5</v>
      </c>
      <c r="W10" s="40"/>
      <c r="X10" s="40"/>
      <c r="Y10" s="40">
        <v>7.5</v>
      </c>
      <c r="Z10" s="40"/>
      <c r="AA10" s="40">
        <v>7.5</v>
      </c>
      <c r="AB10" s="40">
        <v>7.5</v>
      </c>
      <c r="AC10" s="40">
        <v>7.5</v>
      </c>
      <c r="AD10" s="40"/>
      <c r="AE10" s="40"/>
      <c r="AF10" s="40">
        <v>7.5</v>
      </c>
      <c r="AG10" s="40">
        <v>7.5</v>
      </c>
      <c r="AH10" s="86">
        <f t="shared" ref="AH10:AH16" si="1">SUM(C10:AG10)</f>
        <v>116.5</v>
      </c>
    </row>
    <row r="11" spans="1:34" ht="28.2" thickBot="1" x14ac:dyDescent="0.35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6">
        <f t="shared" si="1"/>
        <v>0</v>
      </c>
    </row>
    <row r="12" spans="1:34" ht="15" thickBot="1" x14ac:dyDescent="0.35">
      <c r="A12" s="127" t="s">
        <v>62</v>
      </c>
      <c r="B12" s="128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8"/>
      <c r="AH12" s="86"/>
    </row>
    <row r="13" spans="1:34" ht="42" thickBot="1" x14ac:dyDescent="0.35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8"/>
      <c r="AH13" s="86">
        <f t="shared" si="1"/>
        <v>0</v>
      </c>
    </row>
    <row r="14" spans="1:34" x14ac:dyDescent="0.3">
      <c r="A14" s="123" t="s">
        <v>63</v>
      </c>
      <c r="B14" s="124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82"/>
      <c r="AH14" s="86"/>
    </row>
    <row r="15" spans="1:34" ht="27.6" x14ac:dyDescent="0.3">
      <c r="A15" s="74" t="s">
        <v>60</v>
      </c>
      <c r="B15" s="75"/>
      <c r="C15" s="8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1"/>
      <c r="AH15" s="86">
        <f t="shared" si="1"/>
        <v>0</v>
      </c>
    </row>
    <row r="16" spans="1:34" ht="28.95" customHeight="1" thickBot="1" x14ac:dyDescent="0.35">
      <c r="A16" s="94" t="s">
        <v>59</v>
      </c>
      <c r="B16" s="95" t="s">
        <v>69</v>
      </c>
      <c r="C16" s="73"/>
      <c r="D16" s="48"/>
      <c r="E16" s="48"/>
      <c r="F16" s="48"/>
      <c r="G16" s="48"/>
      <c r="H16" s="48"/>
      <c r="I16" s="48"/>
      <c r="J16" s="48"/>
      <c r="K16" s="48"/>
      <c r="L16" s="48"/>
      <c r="M16" s="48">
        <v>1</v>
      </c>
      <c r="N16" s="48"/>
      <c r="O16" s="48"/>
      <c r="P16" s="48"/>
      <c r="Q16" s="48"/>
      <c r="R16" s="48"/>
      <c r="S16" s="48"/>
      <c r="T16" s="48">
        <v>1</v>
      </c>
      <c r="U16" s="48"/>
      <c r="V16" s="48"/>
      <c r="W16" s="48"/>
      <c r="X16" s="48"/>
      <c r="Y16" s="48"/>
      <c r="Z16" s="48"/>
      <c r="AA16" s="48">
        <v>1</v>
      </c>
      <c r="AB16" s="48"/>
      <c r="AC16" s="48"/>
      <c r="AD16" s="48"/>
      <c r="AE16" s="48"/>
      <c r="AF16" s="48"/>
      <c r="AG16" s="83"/>
      <c r="AH16" s="87">
        <f t="shared" si="1"/>
        <v>3</v>
      </c>
    </row>
    <row r="17" spans="1:53" ht="15" thickBot="1" x14ac:dyDescent="0.35">
      <c r="B17" s="27" t="s">
        <v>45</v>
      </c>
      <c r="C17" s="49">
        <f t="shared" ref="C17:AH17" si="2">SUM(C10:C16)</f>
        <v>0</v>
      </c>
      <c r="D17" s="49">
        <f t="shared" si="2"/>
        <v>0</v>
      </c>
      <c r="E17" s="49">
        <f t="shared" si="2"/>
        <v>0</v>
      </c>
      <c r="F17" s="49">
        <f t="shared" si="2"/>
        <v>0</v>
      </c>
      <c r="G17" s="49">
        <f t="shared" si="2"/>
        <v>0</v>
      </c>
      <c r="H17" s="49">
        <f t="shared" si="2"/>
        <v>0</v>
      </c>
      <c r="I17" s="49">
        <f t="shared" si="2"/>
        <v>0</v>
      </c>
      <c r="J17" s="49">
        <f t="shared" si="2"/>
        <v>0</v>
      </c>
      <c r="K17" s="49">
        <f t="shared" si="2"/>
        <v>7.5</v>
      </c>
      <c r="L17" s="49">
        <f t="shared" si="2"/>
        <v>7.5</v>
      </c>
      <c r="M17" s="49">
        <f t="shared" si="2"/>
        <v>8.5</v>
      </c>
      <c r="N17" s="49">
        <f t="shared" si="2"/>
        <v>4</v>
      </c>
      <c r="O17" s="49">
        <f t="shared" si="2"/>
        <v>7.5</v>
      </c>
      <c r="P17" s="49">
        <f t="shared" si="2"/>
        <v>0</v>
      </c>
      <c r="Q17" s="49">
        <f t="shared" si="2"/>
        <v>0</v>
      </c>
      <c r="R17" s="49">
        <f t="shared" si="2"/>
        <v>7.5</v>
      </c>
      <c r="S17" s="49">
        <f t="shared" si="2"/>
        <v>7.5</v>
      </c>
      <c r="T17" s="49">
        <f t="shared" si="2"/>
        <v>8.5</v>
      </c>
      <c r="U17" s="49">
        <f t="shared" si="2"/>
        <v>7.5</v>
      </c>
      <c r="V17" s="49">
        <f t="shared" si="2"/>
        <v>7.5</v>
      </c>
      <c r="W17" s="49">
        <f t="shared" si="2"/>
        <v>0</v>
      </c>
      <c r="X17" s="49">
        <f t="shared" si="2"/>
        <v>0</v>
      </c>
      <c r="Y17" s="49">
        <f t="shared" si="2"/>
        <v>7.5</v>
      </c>
      <c r="Z17" s="49">
        <f t="shared" si="2"/>
        <v>0</v>
      </c>
      <c r="AA17" s="49">
        <f t="shared" si="2"/>
        <v>8.5</v>
      </c>
      <c r="AB17" s="49">
        <f t="shared" si="2"/>
        <v>7.5</v>
      </c>
      <c r="AC17" s="49">
        <f t="shared" si="2"/>
        <v>7.5</v>
      </c>
      <c r="AD17" s="49">
        <f t="shared" si="2"/>
        <v>0</v>
      </c>
      <c r="AE17" s="49">
        <f t="shared" si="2"/>
        <v>0</v>
      </c>
      <c r="AF17" s="49">
        <f t="shared" si="2"/>
        <v>7.5</v>
      </c>
      <c r="AG17" s="50">
        <f t="shared" si="2"/>
        <v>7.5</v>
      </c>
      <c r="AH17" s="50">
        <f t="shared" si="2"/>
        <v>119.5</v>
      </c>
    </row>
    <row r="18" spans="1:53" x14ac:dyDescent="0.3">
      <c r="A18" s="121" t="s">
        <v>44</v>
      </c>
      <c r="B18" s="121"/>
      <c r="C18" s="90"/>
      <c r="D18" s="90"/>
      <c r="E18" s="90"/>
      <c r="F18" s="90"/>
      <c r="G18" s="90"/>
      <c r="H18" s="90"/>
      <c r="I18" s="90"/>
      <c r="J18" s="90"/>
      <c r="K18" s="90">
        <v>0.3125</v>
      </c>
      <c r="L18" s="90">
        <v>0.3125</v>
      </c>
      <c r="M18" s="90">
        <v>0.3125</v>
      </c>
      <c r="N18" s="90">
        <v>0.3125</v>
      </c>
      <c r="O18" s="90">
        <v>0.3125</v>
      </c>
      <c r="P18" s="90"/>
      <c r="Q18" s="90"/>
      <c r="R18" s="90">
        <v>0.3125</v>
      </c>
      <c r="S18" s="90">
        <v>0.3125</v>
      </c>
      <c r="T18" s="90">
        <v>0.3125</v>
      </c>
      <c r="U18" s="90">
        <v>0.3125</v>
      </c>
      <c r="V18" s="90">
        <v>0.3125</v>
      </c>
      <c r="W18" s="90"/>
      <c r="X18" s="90"/>
      <c r="Y18" s="90">
        <v>0.3125</v>
      </c>
      <c r="Z18" s="90"/>
      <c r="AA18" s="90">
        <v>0.3125</v>
      </c>
      <c r="AB18" s="90">
        <v>0.3125</v>
      </c>
      <c r="AC18" s="90">
        <v>0.3125</v>
      </c>
      <c r="AD18" s="90"/>
      <c r="AE18" s="90"/>
      <c r="AF18" s="90">
        <v>0.3125</v>
      </c>
      <c r="AG18" s="90">
        <v>0.3125</v>
      </c>
      <c r="AH18" s="41"/>
    </row>
    <row r="19" spans="1:53" x14ac:dyDescent="0.3">
      <c r="A19" s="122" t="s">
        <v>43</v>
      </c>
      <c r="B19" s="122"/>
      <c r="C19" s="90"/>
      <c r="D19" s="90"/>
      <c r="E19" s="90"/>
      <c r="F19" s="90"/>
      <c r="G19" s="90"/>
      <c r="H19" s="90"/>
      <c r="I19" s="90"/>
      <c r="J19" s="90"/>
      <c r="K19" s="90">
        <v>0.64583333333333337</v>
      </c>
      <c r="L19" s="90">
        <v>0.64583333333333337</v>
      </c>
      <c r="M19" s="90">
        <v>0.72916666666666663</v>
      </c>
      <c r="N19" s="90">
        <v>0.64583333333333337</v>
      </c>
      <c r="O19" s="90">
        <v>0.64583333333333337</v>
      </c>
      <c r="P19" s="90"/>
      <c r="Q19" s="90"/>
      <c r="R19" s="90">
        <v>0.64583333333333337</v>
      </c>
      <c r="S19" s="90">
        <v>0.64583333333333337</v>
      </c>
      <c r="T19" s="90">
        <v>0.72916666666666663</v>
      </c>
      <c r="U19" s="90">
        <v>0.64583333333333337</v>
      </c>
      <c r="V19" s="90">
        <v>0.64583333333333337</v>
      </c>
      <c r="W19" s="90"/>
      <c r="X19" s="90"/>
      <c r="Y19" s="90">
        <v>0.64583333333333337</v>
      </c>
      <c r="Z19" s="90"/>
      <c r="AA19" s="90">
        <v>0.72916666666666663</v>
      </c>
      <c r="AB19" s="90">
        <v>0.64583333333333337</v>
      </c>
      <c r="AC19" s="90">
        <v>0.64583333333333337</v>
      </c>
      <c r="AD19" s="90"/>
      <c r="AE19" s="90"/>
      <c r="AF19" s="90">
        <v>0.64583333333333337</v>
      </c>
      <c r="AG19" s="90">
        <v>0.64583333333333337</v>
      </c>
      <c r="AH19" s="42"/>
    </row>
    <row r="20" spans="1:53" x14ac:dyDescent="0.3">
      <c r="A20" s="118" t="s">
        <v>42</v>
      </c>
      <c r="B20" s="118"/>
      <c r="C20" s="51">
        <f>C19-C18</f>
        <v>0</v>
      </c>
      <c r="D20" s="51">
        <f t="shared" ref="D20:AG20" si="3">D19-D18</f>
        <v>0</v>
      </c>
      <c r="E20" s="51">
        <f>E19-E18</f>
        <v>0</v>
      </c>
      <c r="F20" s="51">
        <f>F19-F18</f>
        <v>0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0.33333333333333337</v>
      </c>
      <c r="L20" s="51">
        <f t="shared" si="3"/>
        <v>0.33333333333333337</v>
      </c>
      <c r="M20" s="51">
        <f t="shared" si="3"/>
        <v>0.41666666666666663</v>
      </c>
      <c r="N20" s="51">
        <f t="shared" si="3"/>
        <v>0.33333333333333337</v>
      </c>
      <c r="O20" s="51">
        <f t="shared" si="3"/>
        <v>0.33333333333333337</v>
      </c>
      <c r="P20" s="51">
        <f t="shared" si="3"/>
        <v>0</v>
      </c>
      <c r="Q20" s="51">
        <f t="shared" si="3"/>
        <v>0</v>
      </c>
      <c r="R20" s="51">
        <f t="shared" si="3"/>
        <v>0.33333333333333337</v>
      </c>
      <c r="S20" s="51">
        <f t="shared" si="3"/>
        <v>0.33333333333333337</v>
      </c>
      <c r="T20" s="51">
        <f t="shared" si="3"/>
        <v>0.41666666666666663</v>
      </c>
      <c r="U20" s="51">
        <f t="shared" si="3"/>
        <v>0.33333333333333337</v>
      </c>
      <c r="V20" s="51">
        <f t="shared" si="3"/>
        <v>0.33333333333333337</v>
      </c>
      <c r="W20" s="51">
        <f t="shared" si="3"/>
        <v>0</v>
      </c>
      <c r="X20" s="51">
        <f t="shared" si="3"/>
        <v>0</v>
      </c>
      <c r="Y20" s="51">
        <f t="shared" si="3"/>
        <v>0.33333333333333337</v>
      </c>
      <c r="Z20" s="51">
        <f t="shared" si="3"/>
        <v>0</v>
      </c>
      <c r="AA20" s="51">
        <f t="shared" si="3"/>
        <v>0.41666666666666663</v>
      </c>
      <c r="AB20" s="51">
        <f t="shared" si="3"/>
        <v>0.33333333333333337</v>
      </c>
      <c r="AC20" s="51">
        <f t="shared" si="3"/>
        <v>0.33333333333333337</v>
      </c>
      <c r="AD20" s="51">
        <f t="shared" si="3"/>
        <v>0</v>
      </c>
      <c r="AE20" s="51">
        <f t="shared" si="3"/>
        <v>0</v>
      </c>
      <c r="AF20" s="51">
        <f t="shared" si="3"/>
        <v>0.33333333333333337</v>
      </c>
      <c r="AG20" s="51">
        <f t="shared" si="3"/>
        <v>0.33333333333333337</v>
      </c>
      <c r="AH20" s="43"/>
    </row>
    <row r="21" spans="1:53" x14ac:dyDescent="0.3">
      <c r="A21" s="117" t="s">
        <v>54</v>
      </c>
      <c r="B21" s="118"/>
      <c r="C21" s="55">
        <f>(C20-INT(C20))*24</f>
        <v>0</v>
      </c>
      <c r="D21" s="55">
        <f>(D20-INT(D20))*24</f>
        <v>0</v>
      </c>
      <c r="E21" s="55">
        <f t="shared" ref="E21:AF21" si="4">(E20-INT(E20))*24</f>
        <v>0</v>
      </c>
      <c r="F21" s="55">
        <f t="shared" si="4"/>
        <v>0</v>
      </c>
      <c r="G21" s="55">
        <f>(G20-INT(G20))*24</f>
        <v>0</v>
      </c>
      <c r="H21" s="55">
        <f t="shared" si="4"/>
        <v>0</v>
      </c>
      <c r="I21" s="55">
        <f t="shared" si="4"/>
        <v>0</v>
      </c>
      <c r="J21" s="55">
        <f t="shared" si="4"/>
        <v>0</v>
      </c>
      <c r="K21" s="55">
        <f t="shared" si="4"/>
        <v>8</v>
      </c>
      <c r="L21" s="55">
        <f t="shared" si="4"/>
        <v>8</v>
      </c>
      <c r="M21" s="55">
        <f t="shared" si="4"/>
        <v>10</v>
      </c>
      <c r="N21" s="55">
        <f t="shared" si="4"/>
        <v>8</v>
      </c>
      <c r="O21" s="55">
        <f t="shared" si="4"/>
        <v>8</v>
      </c>
      <c r="P21" s="55">
        <f t="shared" si="4"/>
        <v>0</v>
      </c>
      <c r="Q21" s="55">
        <f t="shared" si="4"/>
        <v>0</v>
      </c>
      <c r="R21" s="55">
        <f t="shared" si="4"/>
        <v>8</v>
      </c>
      <c r="S21" s="55">
        <f t="shared" si="4"/>
        <v>8</v>
      </c>
      <c r="T21" s="55">
        <f t="shared" si="4"/>
        <v>10</v>
      </c>
      <c r="U21" s="55">
        <f t="shared" si="4"/>
        <v>8</v>
      </c>
      <c r="V21" s="55">
        <f t="shared" si="4"/>
        <v>8</v>
      </c>
      <c r="W21" s="55">
        <f t="shared" si="4"/>
        <v>0</v>
      </c>
      <c r="X21" s="55">
        <f t="shared" si="4"/>
        <v>0</v>
      </c>
      <c r="Y21" s="55">
        <f t="shared" si="4"/>
        <v>8</v>
      </c>
      <c r="Z21" s="55">
        <f t="shared" si="4"/>
        <v>0</v>
      </c>
      <c r="AA21" s="55">
        <f t="shared" si="4"/>
        <v>10</v>
      </c>
      <c r="AB21" s="55">
        <f t="shared" si="4"/>
        <v>8</v>
      </c>
      <c r="AC21" s="55">
        <f t="shared" si="4"/>
        <v>8</v>
      </c>
      <c r="AD21" s="55">
        <f t="shared" si="4"/>
        <v>0</v>
      </c>
      <c r="AE21" s="55">
        <f t="shared" si="4"/>
        <v>0</v>
      </c>
      <c r="AF21" s="55">
        <f t="shared" si="4"/>
        <v>8</v>
      </c>
      <c r="AG21" s="51">
        <f t="shared" ref="AG21" si="5">(AG20-INT(AG20))*24</f>
        <v>8</v>
      </c>
      <c r="AH21" s="43"/>
    </row>
    <row r="22" spans="1:53" x14ac:dyDescent="0.3">
      <c r="A22" s="70" t="s">
        <v>41</v>
      </c>
      <c r="B22" s="70"/>
      <c r="C22" s="54"/>
      <c r="D22" s="170" t="s">
        <v>67</v>
      </c>
      <c r="E22" s="170" t="s">
        <v>67</v>
      </c>
      <c r="F22" s="170" t="s">
        <v>67</v>
      </c>
      <c r="G22" s="54" t="s">
        <v>67</v>
      </c>
      <c r="H22" s="170" t="s">
        <v>75</v>
      </c>
      <c r="I22" s="170"/>
      <c r="J22" s="170"/>
      <c r="K22" s="54"/>
      <c r="L22" s="170"/>
      <c r="M22" s="54"/>
      <c r="N22" s="54" t="s">
        <v>76</v>
      </c>
      <c r="O22" s="170"/>
      <c r="P22" s="54"/>
      <c r="Q22" s="170"/>
      <c r="R22" s="170"/>
      <c r="S22" s="54"/>
      <c r="T22" s="170"/>
      <c r="U22" s="54"/>
      <c r="V22" s="91"/>
      <c r="W22" s="52"/>
      <c r="X22" s="170"/>
      <c r="Y22" s="54"/>
      <c r="Z22" s="170" t="s">
        <v>68</v>
      </c>
      <c r="AA22" s="54"/>
      <c r="AB22" s="54"/>
      <c r="AC22" s="170"/>
      <c r="AD22" s="170"/>
      <c r="AE22" s="52"/>
      <c r="AF22" s="52"/>
      <c r="AG22" s="52"/>
      <c r="AH22" s="44"/>
    </row>
    <row r="23" spans="1:53" ht="15" thickBot="1" x14ac:dyDescent="0.3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5">
      <c r="A24" s="134" t="s">
        <v>40</v>
      </c>
      <c r="B24" s="135"/>
      <c r="K24" s="138" t="s">
        <v>55</v>
      </c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40"/>
      <c r="AS24" s="1">
        <v>2016</v>
      </c>
      <c r="AU24" s="1">
        <f>MONTH(DATEVALUE(X3&amp;" 1"))</f>
        <v>1</v>
      </c>
      <c r="AV24" s="131" t="s">
        <v>39</v>
      </c>
      <c r="AW24" s="132"/>
      <c r="AX24" s="132"/>
      <c r="AY24" s="132"/>
      <c r="AZ24" s="133"/>
      <c r="BA24" s="7">
        <f>DATE($AF$3,1,1)</f>
        <v>44927</v>
      </c>
    </row>
    <row r="25" spans="1:53" ht="15" thickBot="1" x14ac:dyDescent="0.35">
      <c r="A25" s="136"/>
      <c r="B25" s="137"/>
      <c r="K25" s="141" t="s">
        <v>70</v>
      </c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3"/>
      <c r="AS25" s="1">
        <v>2017</v>
      </c>
      <c r="AV25" s="131" t="s">
        <v>38</v>
      </c>
      <c r="AW25" s="132"/>
      <c r="AX25" s="132"/>
      <c r="AY25" s="132"/>
      <c r="AZ25" s="133"/>
      <c r="BA25" s="7">
        <f>DATE($AF$3,1,6)</f>
        <v>44932</v>
      </c>
    </row>
    <row r="26" spans="1:53" ht="21" customHeight="1" x14ac:dyDescent="0.3">
      <c r="A26" s="25" t="s">
        <v>37</v>
      </c>
      <c r="B26" s="24">
        <v>116.5</v>
      </c>
      <c r="K26" s="144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6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3">
      <c r="A27" s="22" t="s">
        <v>35</v>
      </c>
      <c r="B27" s="23">
        <v>7.5</v>
      </c>
      <c r="K27" s="144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6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3">
      <c r="A28" s="22" t="s">
        <v>33</v>
      </c>
      <c r="B28" s="23">
        <v>30</v>
      </c>
      <c r="K28" s="144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6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3">
      <c r="A29" s="22" t="s">
        <v>0</v>
      </c>
      <c r="B29" s="23">
        <v>11</v>
      </c>
      <c r="K29" s="144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6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3">
      <c r="A30" s="22" t="s">
        <v>30</v>
      </c>
      <c r="B30" s="23">
        <v>0</v>
      </c>
      <c r="K30" s="144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6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3">
      <c r="A31" s="22" t="s">
        <v>28</v>
      </c>
      <c r="B31" s="23">
        <v>0</v>
      </c>
      <c r="K31" s="147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9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3">
      <c r="A32" s="22" t="s">
        <v>26</v>
      </c>
      <c r="B32" s="92">
        <v>0</v>
      </c>
      <c r="K32" s="147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9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" thickBot="1" x14ac:dyDescent="0.35">
      <c r="A33" s="21" t="s">
        <v>23</v>
      </c>
      <c r="B33" s="93">
        <v>0</v>
      </c>
      <c r="K33" s="147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9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" thickBot="1" x14ac:dyDescent="0.35">
      <c r="A34" s="20" t="s">
        <v>20</v>
      </c>
      <c r="B34" s="19">
        <f>SUM(B26:B33)</f>
        <v>165</v>
      </c>
      <c r="K34" s="147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9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3">
      <c r="A35" s="18" t="s">
        <v>1</v>
      </c>
      <c r="B35" s="53">
        <v>44958</v>
      </c>
      <c r="K35" s="147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9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2" customHeight="1" thickBot="1" x14ac:dyDescent="0.35">
      <c r="A36" s="17" t="s">
        <v>15</v>
      </c>
      <c r="B36" s="16"/>
      <c r="K36" s="150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2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" thickBot="1" x14ac:dyDescent="0.35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5">
      <c r="A38" s="11" t="s">
        <v>10</v>
      </c>
      <c r="B38" s="129" t="s">
        <v>9</v>
      </c>
      <c r="C38" s="129"/>
      <c r="D38" s="129"/>
      <c r="E38" s="130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3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3">
      <c r="AS40" s="3" t="s">
        <v>5</v>
      </c>
    </row>
    <row r="41" spans="1:53" x14ac:dyDescent="0.3">
      <c r="AS41" s="3" t="s">
        <v>4</v>
      </c>
    </row>
    <row r="42" spans="1:53" x14ac:dyDescent="0.3">
      <c r="AS42" s="3" t="s">
        <v>3</v>
      </c>
    </row>
    <row r="43" spans="1:53" x14ac:dyDescent="0.3">
      <c r="AS43" s="3" t="s">
        <v>2</v>
      </c>
    </row>
    <row r="58" spans="6:6" x14ac:dyDescent="0.3">
      <c r="F58" s="2"/>
    </row>
  </sheetData>
  <sheetProtection formatCells="0" formatColumns="0" formatRows="0" insertRows="0" insertHyperlinks="0"/>
  <dataConsolidate/>
  <mergeCells count="23">
    <mergeCell ref="B38:E38"/>
    <mergeCell ref="AV24:AZ24"/>
    <mergeCell ref="AV25:AZ25"/>
    <mergeCell ref="A24:B25"/>
    <mergeCell ref="K24:AH24"/>
    <mergeCell ref="K25:AH36"/>
    <mergeCell ref="A21:B21"/>
    <mergeCell ref="A6:B6"/>
    <mergeCell ref="A18:B18"/>
    <mergeCell ref="A19:B19"/>
    <mergeCell ref="A20:B20"/>
    <mergeCell ref="A14:B14"/>
    <mergeCell ref="A8:B8"/>
    <mergeCell ref="A12:B12"/>
    <mergeCell ref="AH5:AH6"/>
    <mergeCell ref="A2:AH2"/>
    <mergeCell ref="K3:U3"/>
    <mergeCell ref="AF3:AH3"/>
    <mergeCell ref="A3:G3"/>
    <mergeCell ref="X3:AC3"/>
    <mergeCell ref="H3:J3"/>
    <mergeCell ref="AD3:AE3"/>
    <mergeCell ref="V3:W3"/>
  </mergeCells>
  <phoneticPr fontId="25" type="noConversion"/>
  <conditionalFormatting sqref="C17:AG17">
    <cfRule type="cellIs" dxfId="53" priority="59" operator="greaterThan">
      <formula>12</formula>
    </cfRule>
  </conditionalFormatting>
  <conditionalFormatting sqref="C23:AG23 AH20:AH21">
    <cfRule type="cellIs" dxfId="52" priority="58" operator="greaterThan">
      <formula>12</formula>
    </cfRule>
  </conditionalFormatting>
  <conditionalFormatting sqref="C5:AG6">
    <cfRule type="expression" dxfId="51" priority="96">
      <formula>OR(WEEKDAY(C$6,2)=6,WEEKDAY(C$6,2)=7)</formula>
    </cfRule>
    <cfRule type="expression" dxfId="50" priority="97">
      <formula>VLOOKUP(C$6,$BA$24:$BA$38,1,0)</formula>
    </cfRule>
  </conditionalFormatting>
  <conditionalFormatting sqref="C22:F22 H22:M22 O22:T22 V22:AG22">
    <cfRule type="cellIs" dxfId="20" priority="7" operator="greaterThan">
      <formula>12</formula>
    </cfRule>
  </conditionalFormatting>
  <conditionalFormatting sqref="G22">
    <cfRule type="cellIs" dxfId="19" priority="6" operator="greaterThan">
      <formula>12</formula>
    </cfRule>
  </conditionalFormatting>
  <conditionalFormatting sqref="N22">
    <cfRule type="cellIs" dxfId="18" priority="5" operator="greaterThan">
      <formula>12</formula>
    </cfRule>
  </conditionalFormatting>
  <conditionalFormatting sqref="U22">
    <cfRule type="cellIs" dxfId="17" priority="4" operator="greaterThan">
      <formula>12</formula>
    </cfRule>
  </conditionalFormatting>
  <conditionalFormatting sqref="C18:AG19">
    <cfRule type="cellIs" dxfId="8" priority="3" operator="greaterThan">
      <formula>12</formula>
    </cfRule>
  </conditionalFormatting>
  <conditionalFormatting sqref="C10:AG16">
    <cfRule type="expression" dxfId="5" priority="1">
      <formula>OR(WEEKDAY(C$6,2)=6,WEEKDAY(C$6,2)=7)</formula>
    </cfRule>
    <cfRule type="expression" dxfId="4" priority="2">
      <formula>VLOOKUP(C$6,$BA$24:$BA$38,1,0)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CD7D3BDE-3920-47EC-894B-14AD4FCB5FA8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topLeftCell="B1" zoomScale="85" zoomScaleNormal="100" zoomScaleSheetLayoutView="100" workbookViewId="0">
      <selection activeCell="B36" sqref="B36"/>
    </sheetView>
  </sheetViews>
  <sheetFormatPr defaultColWidth="0" defaultRowHeight="14.4" x14ac:dyDescent="0.3"/>
  <cols>
    <col min="1" max="1" width="35.109375" style="1" customWidth="1"/>
    <col min="2" max="2" width="33.5546875" style="1" bestFit="1" customWidth="1"/>
    <col min="3" max="3" width="5.6640625" style="1" bestFit="1" customWidth="1"/>
    <col min="4" max="10" width="5.44140625" style="1" customWidth="1"/>
    <col min="11" max="12" width="5.88671875" style="1" customWidth="1"/>
    <col min="13" max="17" width="5.44140625" style="1" customWidth="1"/>
    <col min="18" max="18" width="5.6640625" style="1" customWidth="1"/>
    <col min="19" max="19" width="4.44140625" style="1" customWidth="1"/>
    <col min="20" max="24" width="5.44140625" style="1" customWidth="1"/>
    <col min="25" max="25" width="5.5546875" style="1" customWidth="1"/>
    <col min="26" max="27" width="5.44140625" style="1" customWidth="1"/>
    <col min="28" max="28" width="5.5546875" style="1" customWidth="1"/>
    <col min="29" max="29" width="5.44140625" style="1" customWidth="1"/>
    <col min="30" max="30" width="5.6640625" style="1" bestFit="1" customWidth="1"/>
    <col min="31" max="31" width="5.44140625" style="1" customWidth="1"/>
    <col min="32" max="32" width="6" style="1" customWidth="1"/>
    <col min="33" max="33" width="4.44140625" style="1" customWidth="1"/>
    <col min="34" max="34" width="15.6640625" style="1" customWidth="1"/>
    <col min="35" max="35" width="7.6640625" style="1" customWidth="1"/>
    <col min="36" max="44" width="7.6640625" style="1" hidden="1" customWidth="1"/>
    <col min="45" max="45" width="10.6640625" style="1" hidden="1" customWidth="1"/>
    <col min="46" max="54" width="0" style="1" hidden="1" customWidth="1"/>
    <col min="55" max="16384" width="7.6640625" style="1" hidden="1"/>
  </cols>
  <sheetData>
    <row r="1" spans="1:34" x14ac:dyDescent="0.3">
      <c r="A1" s="39" t="s">
        <v>65</v>
      </c>
    </row>
    <row r="2" spans="1:34" ht="81.75" customHeight="1" thickBot="1" x14ac:dyDescent="0.3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</row>
    <row r="3" spans="1:34" ht="15" thickBot="1" x14ac:dyDescent="0.35">
      <c r="A3" s="105" t="s">
        <v>53</v>
      </c>
      <c r="B3" s="106"/>
      <c r="C3" s="106"/>
      <c r="D3" s="106"/>
      <c r="E3" s="106"/>
      <c r="F3" s="106"/>
      <c r="G3" s="107"/>
      <c r="H3" s="111" t="s">
        <v>52</v>
      </c>
      <c r="I3" s="112"/>
      <c r="J3" s="113"/>
      <c r="K3" s="99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114" t="s">
        <v>51</v>
      </c>
      <c r="W3" s="116"/>
      <c r="X3" s="108" t="s">
        <v>25</v>
      </c>
      <c r="Y3" s="109"/>
      <c r="Z3" s="109"/>
      <c r="AA3" s="109"/>
      <c r="AB3" s="109"/>
      <c r="AC3" s="110"/>
      <c r="AD3" s="114" t="s">
        <v>50</v>
      </c>
      <c r="AE3" s="115"/>
      <c r="AF3" s="102">
        <v>2023</v>
      </c>
      <c r="AG3" s="103"/>
      <c r="AH3" s="104"/>
    </row>
    <row r="4" spans="1:34" ht="15.75" customHeight="1" thickBot="1" x14ac:dyDescent="0.35">
      <c r="B4" s="35"/>
      <c r="AH4" s="35"/>
    </row>
    <row r="5" spans="1:34" ht="15.75" customHeight="1" thickBot="1" x14ac:dyDescent="0.35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>
        <f>IF(OR(DAY(DATE($AF$3,$AU$24+1,0))=28,DAY(DATE($AF$3,$AU$24+1,0))=29),"",IF(DAY(DATE($AF$3,$AU$24+1,0))=30,"",31))</f>
        <v>31</v>
      </c>
      <c r="AH5" s="96" t="s">
        <v>48</v>
      </c>
    </row>
    <row r="6" spans="1:34" ht="15" thickBot="1" x14ac:dyDescent="0.35">
      <c r="A6" s="119"/>
      <c r="B6" s="120"/>
      <c r="C6" s="31">
        <f t="shared" ref="C6:AD6" si="0">(DATE($AF$3,$AU$24,C5))</f>
        <v>44927</v>
      </c>
      <c r="D6" s="30">
        <f t="shared" si="0"/>
        <v>44928</v>
      </c>
      <c r="E6" s="30">
        <f t="shared" si="0"/>
        <v>44929</v>
      </c>
      <c r="F6" s="30">
        <f t="shared" si="0"/>
        <v>44930</v>
      </c>
      <c r="G6" s="30">
        <f t="shared" si="0"/>
        <v>44931</v>
      </c>
      <c r="H6" s="30">
        <f t="shared" si="0"/>
        <v>44932</v>
      </c>
      <c r="I6" s="30">
        <f t="shared" si="0"/>
        <v>44933</v>
      </c>
      <c r="J6" s="30">
        <f t="shared" si="0"/>
        <v>44934</v>
      </c>
      <c r="K6" s="30">
        <f t="shared" si="0"/>
        <v>44935</v>
      </c>
      <c r="L6" s="30">
        <f t="shared" si="0"/>
        <v>44936</v>
      </c>
      <c r="M6" s="30">
        <f t="shared" si="0"/>
        <v>44937</v>
      </c>
      <c r="N6" s="30">
        <f t="shared" si="0"/>
        <v>44938</v>
      </c>
      <c r="O6" s="30">
        <f t="shared" si="0"/>
        <v>44939</v>
      </c>
      <c r="P6" s="30">
        <f t="shared" si="0"/>
        <v>44940</v>
      </c>
      <c r="Q6" s="30">
        <f t="shared" si="0"/>
        <v>44941</v>
      </c>
      <c r="R6" s="30">
        <f t="shared" si="0"/>
        <v>44942</v>
      </c>
      <c r="S6" s="30">
        <f t="shared" si="0"/>
        <v>44943</v>
      </c>
      <c r="T6" s="30">
        <f t="shared" si="0"/>
        <v>44944</v>
      </c>
      <c r="U6" s="30">
        <f t="shared" si="0"/>
        <v>44945</v>
      </c>
      <c r="V6" s="30">
        <f t="shared" si="0"/>
        <v>44946</v>
      </c>
      <c r="W6" s="30">
        <f t="shared" si="0"/>
        <v>44947</v>
      </c>
      <c r="X6" s="30">
        <f t="shared" si="0"/>
        <v>44948</v>
      </c>
      <c r="Y6" s="30">
        <f t="shared" si="0"/>
        <v>44949</v>
      </c>
      <c r="Z6" s="30">
        <f t="shared" si="0"/>
        <v>44950</v>
      </c>
      <c r="AA6" s="30">
        <f t="shared" si="0"/>
        <v>44951</v>
      </c>
      <c r="AB6" s="30">
        <f t="shared" si="0"/>
        <v>44952</v>
      </c>
      <c r="AC6" s="30">
        <f t="shared" si="0"/>
        <v>44953</v>
      </c>
      <c r="AD6" s="30">
        <f t="shared" si="0"/>
        <v>44954</v>
      </c>
      <c r="AE6" s="30">
        <f>IF(ISERROR(DATE($AF$3,$AU$24,AE5)),"",(DATE($AF$3,$AU$24,AE5)))</f>
        <v>44955</v>
      </c>
      <c r="AF6" s="30">
        <f>IF(ISERROR(DATE($AF$3,$AU$24,AF5)),"",(DATE($AF$3,$AU$24,AF5)))</f>
        <v>44956</v>
      </c>
      <c r="AG6" s="77">
        <f>IF(ISERROR(DATE($AF$3,$AU$24,AG5)),"",(DATE($AF$3,$AU$24,AG5)))</f>
        <v>44957</v>
      </c>
      <c r="AH6" s="97"/>
    </row>
    <row r="7" spans="1:34" x14ac:dyDescent="0.3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4"/>
    </row>
    <row r="8" spans="1:34" ht="15" thickBot="1" x14ac:dyDescent="0.35">
      <c r="A8" s="125" t="s">
        <v>61</v>
      </c>
      <c r="B8" s="126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5"/>
    </row>
    <row r="9" spans="1:34" x14ac:dyDescent="0.3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5"/>
    </row>
    <row r="10" spans="1:34" ht="41.4" x14ac:dyDescent="0.3">
      <c r="A10" s="65" t="s">
        <v>56</v>
      </c>
      <c r="B10" s="88" t="s">
        <v>71</v>
      </c>
      <c r="C10" s="40"/>
      <c r="D10" s="40"/>
      <c r="E10" s="40"/>
      <c r="F10" s="40"/>
      <c r="G10" s="40"/>
      <c r="H10" s="40"/>
      <c r="I10" s="40"/>
      <c r="J10" s="40"/>
      <c r="K10" s="40">
        <v>7.5</v>
      </c>
      <c r="L10" s="40">
        <v>7.5</v>
      </c>
      <c r="M10" s="40">
        <v>7.5</v>
      </c>
      <c r="N10" s="40">
        <v>4</v>
      </c>
      <c r="O10" s="40">
        <v>7.5</v>
      </c>
      <c r="P10" s="40"/>
      <c r="Q10" s="40"/>
      <c r="R10" s="40">
        <v>7.5</v>
      </c>
      <c r="S10" s="40">
        <v>7.5</v>
      </c>
      <c r="T10" s="40">
        <v>7.5</v>
      </c>
      <c r="U10" s="40">
        <v>7.5</v>
      </c>
      <c r="V10" s="40">
        <v>7.5</v>
      </c>
      <c r="W10" s="40"/>
      <c r="X10" s="40"/>
      <c r="Y10" s="40">
        <v>7.5</v>
      </c>
      <c r="Z10" s="40"/>
      <c r="AA10" s="40">
        <v>7.5</v>
      </c>
      <c r="AB10" s="40">
        <v>7.5</v>
      </c>
      <c r="AC10" s="40">
        <v>7.5</v>
      </c>
      <c r="AD10" s="40"/>
      <c r="AE10" s="40"/>
      <c r="AF10" s="40">
        <v>7.5</v>
      </c>
      <c r="AG10" s="40">
        <v>7.5</v>
      </c>
      <c r="AH10" s="86">
        <f t="shared" ref="AH10:AH16" si="1">SUM(C10:AG10)</f>
        <v>116.5</v>
      </c>
    </row>
    <row r="11" spans="1:34" ht="28.2" thickBot="1" x14ac:dyDescent="0.35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6">
        <f t="shared" si="1"/>
        <v>0</v>
      </c>
    </row>
    <row r="12" spans="1:34" ht="15" thickBot="1" x14ac:dyDescent="0.35">
      <c r="A12" s="127" t="s">
        <v>62</v>
      </c>
      <c r="B12" s="128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8"/>
      <c r="AH12" s="86"/>
    </row>
    <row r="13" spans="1:34" ht="42" thickBot="1" x14ac:dyDescent="0.35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8"/>
      <c r="AH13" s="86">
        <f t="shared" si="1"/>
        <v>0</v>
      </c>
    </row>
    <row r="14" spans="1:34" x14ac:dyDescent="0.3">
      <c r="A14" s="123" t="s">
        <v>63</v>
      </c>
      <c r="B14" s="124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82"/>
      <c r="AH14" s="86"/>
    </row>
    <row r="15" spans="1:34" ht="27.6" x14ac:dyDescent="0.3">
      <c r="A15" s="74" t="s">
        <v>60</v>
      </c>
      <c r="B15" s="75"/>
      <c r="C15" s="8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1"/>
      <c r="AH15" s="86">
        <f t="shared" si="1"/>
        <v>0</v>
      </c>
    </row>
    <row r="16" spans="1:34" ht="28.95" customHeight="1" thickBot="1" x14ac:dyDescent="0.35">
      <c r="A16" s="94" t="s">
        <v>59</v>
      </c>
      <c r="B16" s="95" t="s">
        <v>69</v>
      </c>
      <c r="C16" s="73"/>
      <c r="D16" s="48"/>
      <c r="E16" s="48"/>
      <c r="F16" s="48"/>
      <c r="G16" s="48"/>
      <c r="H16" s="48"/>
      <c r="I16" s="48"/>
      <c r="J16" s="48"/>
      <c r="K16" s="48"/>
      <c r="L16" s="48"/>
      <c r="M16" s="48">
        <v>1</v>
      </c>
      <c r="N16" s="48"/>
      <c r="O16" s="48"/>
      <c r="P16" s="48"/>
      <c r="Q16" s="48"/>
      <c r="R16" s="48"/>
      <c r="S16" s="48"/>
      <c r="T16" s="48">
        <v>1</v>
      </c>
      <c r="U16" s="48"/>
      <c r="V16" s="48"/>
      <c r="W16" s="48"/>
      <c r="X16" s="48"/>
      <c r="Y16" s="48"/>
      <c r="Z16" s="48"/>
      <c r="AA16" s="48">
        <v>1</v>
      </c>
      <c r="AB16" s="48"/>
      <c r="AC16" s="48"/>
      <c r="AD16" s="48"/>
      <c r="AE16" s="48"/>
      <c r="AF16" s="48"/>
      <c r="AG16" s="83"/>
      <c r="AH16" s="87">
        <f t="shared" si="1"/>
        <v>3</v>
      </c>
    </row>
    <row r="17" spans="1:53" ht="15" thickBot="1" x14ac:dyDescent="0.35">
      <c r="B17" s="27" t="s">
        <v>45</v>
      </c>
      <c r="C17" s="49">
        <f t="shared" ref="C17:AH17" si="2">SUM(C10:C16)</f>
        <v>0</v>
      </c>
      <c r="D17" s="49">
        <f t="shared" si="2"/>
        <v>0</v>
      </c>
      <c r="E17" s="49">
        <f t="shared" si="2"/>
        <v>0</v>
      </c>
      <c r="F17" s="49">
        <f t="shared" si="2"/>
        <v>0</v>
      </c>
      <c r="G17" s="49">
        <f t="shared" si="2"/>
        <v>0</v>
      </c>
      <c r="H17" s="49">
        <f t="shared" si="2"/>
        <v>0</v>
      </c>
      <c r="I17" s="49">
        <f t="shared" si="2"/>
        <v>0</v>
      </c>
      <c r="J17" s="49">
        <f t="shared" si="2"/>
        <v>0</v>
      </c>
      <c r="K17" s="49">
        <f t="shared" si="2"/>
        <v>7.5</v>
      </c>
      <c r="L17" s="49">
        <f t="shared" si="2"/>
        <v>7.5</v>
      </c>
      <c r="M17" s="49">
        <f t="shared" si="2"/>
        <v>8.5</v>
      </c>
      <c r="N17" s="49">
        <f t="shared" si="2"/>
        <v>4</v>
      </c>
      <c r="O17" s="49">
        <f t="shared" si="2"/>
        <v>7.5</v>
      </c>
      <c r="P17" s="49">
        <f t="shared" si="2"/>
        <v>0</v>
      </c>
      <c r="Q17" s="49">
        <f t="shared" si="2"/>
        <v>0</v>
      </c>
      <c r="R17" s="49">
        <f t="shared" si="2"/>
        <v>7.5</v>
      </c>
      <c r="S17" s="49">
        <f t="shared" si="2"/>
        <v>7.5</v>
      </c>
      <c r="T17" s="49">
        <f t="shared" si="2"/>
        <v>8.5</v>
      </c>
      <c r="U17" s="49">
        <f t="shared" si="2"/>
        <v>7.5</v>
      </c>
      <c r="V17" s="49">
        <f t="shared" si="2"/>
        <v>7.5</v>
      </c>
      <c r="W17" s="49">
        <f t="shared" si="2"/>
        <v>0</v>
      </c>
      <c r="X17" s="49">
        <f t="shared" si="2"/>
        <v>0</v>
      </c>
      <c r="Y17" s="49">
        <f t="shared" si="2"/>
        <v>7.5</v>
      </c>
      <c r="Z17" s="49">
        <f t="shared" si="2"/>
        <v>0</v>
      </c>
      <c r="AA17" s="49">
        <f t="shared" si="2"/>
        <v>8.5</v>
      </c>
      <c r="AB17" s="49">
        <f t="shared" si="2"/>
        <v>7.5</v>
      </c>
      <c r="AC17" s="49">
        <f t="shared" si="2"/>
        <v>7.5</v>
      </c>
      <c r="AD17" s="49">
        <f t="shared" si="2"/>
        <v>0</v>
      </c>
      <c r="AE17" s="49">
        <f t="shared" si="2"/>
        <v>0</v>
      </c>
      <c r="AF17" s="49">
        <f t="shared" si="2"/>
        <v>7.5</v>
      </c>
      <c r="AG17" s="50">
        <f t="shared" si="2"/>
        <v>7.5</v>
      </c>
      <c r="AH17" s="50">
        <f t="shared" si="2"/>
        <v>119.5</v>
      </c>
    </row>
    <row r="18" spans="1:53" x14ac:dyDescent="0.3">
      <c r="A18" s="121" t="s">
        <v>44</v>
      </c>
      <c r="B18" s="121"/>
      <c r="C18" s="90"/>
      <c r="D18" s="90"/>
      <c r="E18" s="90"/>
      <c r="F18" s="90"/>
      <c r="G18" s="90"/>
      <c r="H18" s="90"/>
      <c r="I18" s="90"/>
      <c r="J18" s="90"/>
      <c r="K18" s="90">
        <v>0.3125</v>
      </c>
      <c r="L18" s="90">
        <v>0.3125</v>
      </c>
      <c r="M18" s="90">
        <v>0.3125</v>
      </c>
      <c r="N18" s="90">
        <v>0.3125</v>
      </c>
      <c r="O18" s="90">
        <v>0.3125</v>
      </c>
      <c r="P18" s="90"/>
      <c r="Q18" s="90"/>
      <c r="R18" s="90">
        <v>0.3125</v>
      </c>
      <c r="S18" s="90">
        <v>0.3125</v>
      </c>
      <c r="T18" s="90">
        <v>0.3125</v>
      </c>
      <c r="U18" s="90">
        <v>0.3125</v>
      </c>
      <c r="V18" s="90">
        <v>0.3125</v>
      </c>
      <c r="W18" s="90"/>
      <c r="X18" s="90"/>
      <c r="Y18" s="90">
        <v>0.3125</v>
      </c>
      <c r="Z18" s="90"/>
      <c r="AA18" s="90">
        <v>0.3125</v>
      </c>
      <c r="AB18" s="90">
        <v>0.3125</v>
      </c>
      <c r="AC18" s="90">
        <v>0.3125</v>
      </c>
      <c r="AD18" s="90"/>
      <c r="AE18" s="90"/>
      <c r="AF18" s="90">
        <v>0.3125</v>
      </c>
      <c r="AG18" s="90">
        <v>0.3125</v>
      </c>
      <c r="AH18" s="41"/>
    </row>
    <row r="19" spans="1:53" x14ac:dyDescent="0.3">
      <c r="A19" s="122" t="s">
        <v>43</v>
      </c>
      <c r="B19" s="122"/>
      <c r="C19" s="90"/>
      <c r="D19" s="90"/>
      <c r="E19" s="90"/>
      <c r="F19" s="90"/>
      <c r="G19" s="90"/>
      <c r="H19" s="90"/>
      <c r="I19" s="90"/>
      <c r="J19" s="90"/>
      <c r="K19" s="90">
        <v>0.64583333333333337</v>
      </c>
      <c r="L19" s="90">
        <v>0.64583333333333337</v>
      </c>
      <c r="M19" s="90">
        <v>0.72916666666666663</v>
      </c>
      <c r="N19" s="90">
        <v>0.64583333333333337</v>
      </c>
      <c r="O19" s="90">
        <v>0.64583333333333337</v>
      </c>
      <c r="P19" s="90"/>
      <c r="Q19" s="90"/>
      <c r="R19" s="90">
        <v>0.64583333333333337</v>
      </c>
      <c r="S19" s="90">
        <v>0.64583333333333337</v>
      </c>
      <c r="T19" s="90">
        <v>0.72916666666666663</v>
      </c>
      <c r="U19" s="90">
        <v>0.64583333333333337</v>
      </c>
      <c r="V19" s="90">
        <v>0.64583333333333337</v>
      </c>
      <c r="W19" s="90"/>
      <c r="X19" s="90"/>
      <c r="Y19" s="90">
        <v>0.64583333333333337</v>
      </c>
      <c r="Z19" s="90"/>
      <c r="AA19" s="90">
        <v>0.72916666666666663</v>
      </c>
      <c r="AB19" s="90">
        <v>0.64583333333333337</v>
      </c>
      <c r="AC19" s="90">
        <v>0.64583333333333337</v>
      </c>
      <c r="AD19" s="90"/>
      <c r="AE19" s="90"/>
      <c r="AF19" s="90">
        <v>0.64583333333333337</v>
      </c>
      <c r="AG19" s="90">
        <v>0.64583333333333337</v>
      </c>
      <c r="AH19" s="42"/>
    </row>
    <row r="20" spans="1:53" x14ac:dyDescent="0.3">
      <c r="A20" s="118" t="s">
        <v>42</v>
      </c>
      <c r="B20" s="118"/>
      <c r="C20" s="51">
        <f>C19-C18</f>
        <v>0</v>
      </c>
      <c r="D20" s="51">
        <f t="shared" ref="D20:AG20" si="3">D19-D18</f>
        <v>0</v>
      </c>
      <c r="E20" s="51">
        <f>E19-E18</f>
        <v>0</v>
      </c>
      <c r="F20" s="51">
        <f>F19-F18</f>
        <v>0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0.33333333333333337</v>
      </c>
      <c r="L20" s="51">
        <f t="shared" si="3"/>
        <v>0.33333333333333337</v>
      </c>
      <c r="M20" s="51">
        <f t="shared" si="3"/>
        <v>0.41666666666666663</v>
      </c>
      <c r="N20" s="51">
        <f t="shared" si="3"/>
        <v>0.33333333333333337</v>
      </c>
      <c r="O20" s="51">
        <f t="shared" si="3"/>
        <v>0.33333333333333337</v>
      </c>
      <c r="P20" s="51">
        <f t="shared" si="3"/>
        <v>0</v>
      </c>
      <c r="Q20" s="51">
        <f t="shared" si="3"/>
        <v>0</v>
      </c>
      <c r="R20" s="51">
        <f t="shared" si="3"/>
        <v>0.33333333333333337</v>
      </c>
      <c r="S20" s="51">
        <f t="shared" si="3"/>
        <v>0.33333333333333337</v>
      </c>
      <c r="T20" s="51">
        <f t="shared" si="3"/>
        <v>0.41666666666666663</v>
      </c>
      <c r="U20" s="51">
        <f t="shared" si="3"/>
        <v>0.33333333333333337</v>
      </c>
      <c r="V20" s="51">
        <f t="shared" si="3"/>
        <v>0.33333333333333337</v>
      </c>
      <c r="W20" s="51">
        <f t="shared" si="3"/>
        <v>0</v>
      </c>
      <c r="X20" s="51">
        <f t="shared" si="3"/>
        <v>0</v>
      </c>
      <c r="Y20" s="51">
        <f t="shared" si="3"/>
        <v>0.33333333333333337</v>
      </c>
      <c r="Z20" s="51">
        <f t="shared" si="3"/>
        <v>0</v>
      </c>
      <c r="AA20" s="51">
        <f t="shared" si="3"/>
        <v>0.41666666666666663</v>
      </c>
      <c r="AB20" s="51">
        <f t="shared" si="3"/>
        <v>0.33333333333333337</v>
      </c>
      <c r="AC20" s="51">
        <f t="shared" si="3"/>
        <v>0.33333333333333337</v>
      </c>
      <c r="AD20" s="51">
        <f t="shared" si="3"/>
        <v>0</v>
      </c>
      <c r="AE20" s="51">
        <f t="shared" si="3"/>
        <v>0</v>
      </c>
      <c r="AF20" s="51">
        <f t="shared" si="3"/>
        <v>0.33333333333333337</v>
      </c>
      <c r="AG20" s="51">
        <f t="shared" si="3"/>
        <v>0.33333333333333337</v>
      </c>
      <c r="AH20" s="43"/>
    </row>
    <row r="21" spans="1:53" x14ac:dyDescent="0.3">
      <c r="A21" s="117" t="s">
        <v>54</v>
      </c>
      <c r="B21" s="118"/>
      <c r="C21" s="55">
        <f>(C20-INT(C20))*24</f>
        <v>0</v>
      </c>
      <c r="D21" s="55">
        <f>(D20-INT(D20))*24</f>
        <v>0</v>
      </c>
      <c r="E21" s="55">
        <f t="shared" ref="E21:AG21" si="4">(E20-INT(E20))*24</f>
        <v>0</v>
      </c>
      <c r="F21" s="55">
        <f t="shared" si="4"/>
        <v>0</v>
      </c>
      <c r="G21" s="55">
        <f>(G20-INT(G20))*24</f>
        <v>0</v>
      </c>
      <c r="H21" s="55">
        <f t="shared" si="4"/>
        <v>0</v>
      </c>
      <c r="I21" s="55">
        <f t="shared" si="4"/>
        <v>0</v>
      </c>
      <c r="J21" s="55">
        <f t="shared" si="4"/>
        <v>0</v>
      </c>
      <c r="K21" s="55">
        <f t="shared" si="4"/>
        <v>8</v>
      </c>
      <c r="L21" s="55">
        <f t="shared" si="4"/>
        <v>8</v>
      </c>
      <c r="M21" s="55">
        <f t="shared" si="4"/>
        <v>10</v>
      </c>
      <c r="N21" s="55">
        <f t="shared" si="4"/>
        <v>8</v>
      </c>
      <c r="O21" s="55">
        <f t="shared" si="4"/>
        <v>8</v>
      </c>
      <c r="P21" s="55">
        <f t="shared" si="4"/>
        <v>0</v>
      </c>
      <c r="Q21" s="55">
        <f t="shared" si="4"/>
        <v>0</v>
      </c>
      <c r="R21" s="55">
        <f t="shared" si="4"/>
        <v>8</v>
      </c>
      <c r="S21" s="55">
        <f t="shared" si="4"/>
        <v>8</v>
      </c>
      <c r="T21" s="55">
        <f t="shared" si="4"/>
        <v>10</v>
      </c>
      <c r="U21" s="55">
        <f t="shared" si="4"/>
        <v>8</v>
      </c>
      <c r="V21" s="55">
        <f t="shared" si="4"/>
        <v>8</v>
      </c>
      <c r="W21" s="55">
        <f t="shared" si="4"/>
        <v>0</v>
      </c>
      <c r="X21" s="55">
        <f t="shared" si="4"/>
        <v>0</v>
      </c>
      <c r="Y21" s="55">
        <f t="shared" si="4"/>
        <v>8</v>
      </c>
      <c r="Z21" s="55">
        <f t="shared" si="4"/>
        <v>0</v>
      </c>
      <c r="AA21" s="55">
        <f t="shared" si="4"/>
        <v>10</v>
      </c>
      <c r="AB21" s="55">
        <f t="shared" si="4"/>
        <v>8</v>
      </c>
      <c r="AC21" s="55">
        <f t="shared" si="4"/>
        <v>8</v>
      </c>
      <c r="AD21" s="55">
        <f t="shared" si="4"/>
        <v>0</v>
      </c>
      <c r="AE21" s="55">
        <f t="shared" si="4"/>
        <v>0</v>
      </c>
      <c r="AF21" s="55">
        <f t="shared" si="4"/>
        <v>8</v>
      </c>
      <c r="AG21" s="51">
        <f t="shared" si="4"/>
        <v>8</v>
      </c>
      <c r="AH21" s="43"/>
    </row>
    <row r="22" spans="1:53" x14ac:dyDescent="0.3">
      <c r="A22" s="70" t="s">
        <v>41</v>
      </c>
      <c r="B22" s="70"/>
      <c r="C22" s="54"/>
      <c r="D22" s="170" t="s">
        <v>67</v>
      </c>
      <c r="E22" s="170" t="s">
        <v>67</v>
      </c>
      <c r="F22" s="170" t="s">
        <v>67</v>
      </c>
      <c r="G22" s="54" t="s">
        <v>67</v>
      </c>
      <c r="H22" s="170" t="s">
        <v>75</v>
      </c>
      <c r="I22" s="170"/>
      <c r="J22" s="170"/>
      <c r="K22" s="54"/>
      <c r="L22" s="170"/>
      <c r="M22" s="54"/>
      <c r="N22" s="54" t="s">
        <v>76</v>
      </c>
      <c r="O22" s="170"/>
      <c r="P22" s="54"/>
      <c r="Q22" s="170"/>
      <c r="R22" s="170"/>
      <c r="S22" s="54"/>
      <c r="T22" s="170"/>
      <c r="U22" s="54"/>
      <c r="V22" s="91"/>
      <c r="W22" s="52"/>
      <c r="X22" s="170"/>
      <c r="Y22" s="54"/>
      <c r="Z22" s="170" t="s">
        <v>68</v>
      </c>
      <c r="AA22" s="54"/>
      <c r="AB22" s="54"/>
      <c r="AC22" s="170"/>
      <c r="AD22" s="170"/>
      <c r="AE22" s="52"/>
      <c r="AF22" s="52"/>
      <c r="AG22" s="52"/>
      <c r="AH22" s="44"/>
    </row>
    <row r="23" spans="1:53" ht="15" thickBot="1" x14ac:dyDescent="0.3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5">
      <c r="A24" s="134" t="s">
        <v>40</v>
      </c>
      <c r="B24" s="135"/>
      <c r="K24" s="138" t="s">
        <v>55</v>
      </c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40"/>
      <c r="AS24" s="1">
        <v>2016</v>
      </c>
      <c r="AU24" s="1">
        <f>MONTH(DATEVALUE(X3&amp;" 1"))</f>
        <v>1</v>
      </c>
      <c r="AV24" s="131" t="s">
        <v>39</v>
      </c>
      <c r="AW24" s="132"/>
      <c r="AX24" s="132"/>
      <c r="AY24" s="132"/>
      <c r="AZ24" s="133"/>
      <c r="BA24" s="7">
        <f>DATE($AF$3,1,1)</f>
        <v>44927</v>
      </c>
    </row>
    <row r="25" spans="1:53" ht="15" thickBot="1" x14ac:dyDescent="0.35">
      <c r="A25" s="136"/>
      <c r="B25" s="137"/>
      <c r="K25" s="141" t="s">
        <v>72</v>
      </c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3"/>
      <c r="AS25" s="1">
        <v>2017</v>
      </c>
      <c r="AV25" s="131" t="s">
        <v>38</v>
      </c>
      <c r="AW25" s="132"/>
      <c r="AX25" s="132"/>
      <c r="AY25" s="132"/>
      <c r="AZ25" s="133"/>
      <c r="BA25" s="7">
        <f>DATE($AF$3,1,6)</f>
        <v>44932</v>
      </c>
    </row>
    <row r="26" spans="1:53" ht="21" customHeight="1" x14ac:dyDescent="0.3">
      <c r="A26" s="25" t="s">
        <v>37</v>
      </c>
      <c r="B26" s="24">
        <v>116.5</v>
      </c>
      <c r="K26" s="144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6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3">
      <c r="A27" s="22" t="s">
        <v>35</v>
      </c>
      <c r="B27" s="23">
        <v>7.5</v>
      </c>
      <c r="K27" s="144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6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3">
      <c r="A28" s="22" t="s">
        <v>33</v>
      </c>
      <c r="B28" s="23">
        <v>30</v>
      </c>
      <c r="K28" s="144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6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3">
      <c r="A29" s="22" t="s">
        <v>0</v>
      </c>
      <c r="B29" s="23">
        <v>11</v>
      </c>
      <c r="K29" s="144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6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3">
      <c r="A30" s="22" t="s">
        <v>30</v>
      </c>
      <c r="B30" s="23">
        <v>0</v>
      </c>
      <c r="K30" s="144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6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3">
      <c r="A31" s="22" t="s">
        <v>28</v>
      </c>
      <c r="B31" s="23">
        <v>0</v>
      </c>
      <c r="K31" s="147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9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3">
      <c r="A32" s="22" t="s">
        <v>26</v>
      </c>
      <c r="B32" s="92">
        <v>0</v>
      </c>
      <c r="K32" s="147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9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" thickBot="1" x14ac:dyDescent="0.35">
      <c r="A33" s="21" t="s">
        <v>23</v>
      </c>
      <c r="B33" s="93">
        <v>0</v>
      </c>
      <c r="K33" s="147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9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" thickBot="1" x14ac:dyDescent="0.35">
      <c r="A34" s="20" t="s">
        <v>20</v>
      </c>
      <c r="B34" s="19">
        <f>SUM(B26:B33)</f>
        <v>165</v>
      </c>
      <c r="K34" s="147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9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3">
      <c r="A35" s="18" t="s">
        <v>1</v>
      </c>
      <c r="B35" s="53">
        <v>44958</v>
      </c>
      <c r="K35" s="147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9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2" customHeight="1" thickBot="1" x14ac:dyDescent="0.35">
      <c r="A36" s="17" t="s">
        <v>15</v>
      </c>
      <c r="B36" s="16"/>
      <c r="K36" s="150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2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" thickBot="1" x14ac:dyDescent="0.35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5">
      <c r="A38" s="11" t="s">
        <v>10</v>
      </c>
      <c r="B38" s="129" t="s">
        <v>9</v>
      </c>
      <c r="C38" s="129"/>
      <c r="D38" s="129"/>
      <c r="E38" s="130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3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3">
      <c r="AS40" s="3" t="s">
        <v>5</v>
      </c>
    </row>
    <row r="41" spans="1:53" x14ac:dyDescent="0.3">
      <c r="AS41" s="3" t="s">
        <v>4</v>
      </c>
    </row>
    <row r="42" spans="1:53" x14ac:dyDescent="0.3">
      <c r="AS42" s="3" t="s">
        <v>3</v>
      </c>
    </row>
    <row r="43" spans="1:53" x14ac:dyDescent="0.3">
      <c r="AS43" s="3" t="s">
        <v>2</v>
      </c>
    </row>
    <row r="58" spans="6:6" x14ac:dyDescent="0.3">
      <c r="F58" s="2"/>
    </row>
  </sheetData>
  <sheetProtection formatCells="0" formatColumns="0" formatRows="0" insertRows="0" insertHyperlinks="0"/>
  <dataConsolidate/>
  <mergeCells count="23"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42" priority="55" operator="greaterThan">
      <formula>12</formula>
    </cfRule>
  </conditionalFormatting>
  <conditionalFormatting sqref="C23:AG23 AH20:AH21">
    <cfRule type="cellIs" dxfId="41" priority="54" operator="greaterThan">
      <formula>12</formula>
    </cfRule>
  </conditionalFormatting>
  <conditionalFormatting sqref="C5:AG6">
    <cfRule type="expression" dxfId="40" priority="56">
      <formula>OR(WEEKDAY(C$6,2)=6,WEEKDAY(C$6,2)=7)</formula>
    </cfRule>
    <cfRule type="expression" dxfId="39" priority="57">
      <formula>VLOOKUP(C$6,$BA$24:$BA$38,1,0)</formula>
    </cfRule>
  </conditionalFormatting>
  <conditionalFormatting sqref="C22:F22 H22:M22 O22:T22 V22:AG22">
    <cfRule type="cellIs" dxfId="12" priority="7" operator="greaterThan">
      <formula>12</formula>
    </cfRule>
  </conditionalFormatting>
  <conditionalFormatting sqref="G22">
    <cfRule type="cellIs" dxfId="11" priority="6" operator="greaterThan">
      <formula>12</formula>
    </cfRule>
  </conditionalFormatting>
  <conditionalFormatting sqref="N22">
    <cfRule type="cellIs" dxfId="10" priority="5" operator="greaterThan">
      <formula>12</formula>
    </cfRule>
  </conditionalFormatting>
  <conditionalFormatting sqref="U22">
    <cfRule type="cellIs" dxfId="9" priority="4" operator="greaterThan">
      <formula>12</formula>
    </cfRule>
  </conditionalFormatting>
  <conditionalFormatting sqref="C18:AG19">
    <cfRule type="cellIs" dxfId="6" priority="3" operator="greaterThan">
      <formula>12</formula>
    </cfRule>
  </conditionalFormatting>
  <conditionalFormatting sqref="C10:AG16">
    <cfRule type="expression" dxfId="1" priority="1">
      <formula>OR(WEEKDAY(C$6,2)=6,WEEKDAY(C$6,2)=7)</formula>
    </cfRule>
    <cfRule type="expression" dxfId="0" priority="2">
      <formula>VLOOKUP(C$6,$BA$24:$BA$38,1,0)</formula>
    </cfRule>
  </conditionalFormatting>
  <dataValidations count="3">
    <dataValidation type="time" allowBlank="1" showInputMessage="1" showErrorMessage="1" errorTitle="Pozor" error="Chybné zadané údaje." sqref="C18:AG19" xr:uid="{A45DB5BD-AD4F-408B-8631-E8EFE15CF524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opLeftCell="B1" zoomScale="85" zoomScaleNormal="100" zoomScaleSheetLayoutView="100" workbookViewId="0">
      <selection activeCell="B36" sqref="B36"/>
    </sheetView>
  </sheetViews>
  <sheetFormatPr defaultColWidth="0" defaultRowHeight="14.4" x14ac:dyDescent="0.3"/>
  <cols>
    <col min="1" max="1" width="35.109375" style="1" customWidth="1"/>
    <col min="2" max="2" width="33.5546875" style="1" bestFit="1" customWidth="1"/>
    <col min="3" max="3" width="5.6640625" style="1" bestFit="1" customWidth="1"/>
    <col min="4" max="10" width="5.44140625" style="1" customWidth="1"/>
    <col min="11" max="12" width="5.88671875" style="1" customWidth="1"/>
    <col min="13" max="17" width="5.44140625" style="1" customWidth="1"/>
    <col min="18" max="18" width="5.6640625" style="1" customWidth="1"/>
    <col min="19" max="19" width="5.6640625" style="1" bestFit="1" customWidth="1"/>
    <col min="20" max="24" width="5.44140625" style="1" customWidth="1"/>
    <col min="25" max="25" width="5.5546875" style="1" customWidth="1"/>
    <col min="26" max="27" width="5.44140625" style="1" customWidth="1"/>
    <col min="28" max="28" width="5.5546875" style="1" customWidth="1"/>
    <col min="29" max="29" width="5.44140625" style="1" customWidth="1"/>
    <col min="30" max="30" width="5.6640625" style="1" bestFit="1" customWidth="1"/>
    <col min="31" max="31" width="5.44140625" style="1" customWidth="1"/>
    <col min="32" max="32" width="6" style="1" customWidth="1"/>
    <col min="33" max="33" width="5.6640625" style="1" bestFit="1" customWidth="1"/>
    <col min="34" max="34" width="15.6640625" style="1" customWidth="1"/>
    <col min="35" max="35" width="7.6640625" style="1" customWidth="1"/>
    <col min="36" max="44" width="7.6640625" style="1" hidden="1" customWidth="1"/>
    <col min="45" max="45" width="10.6640625" style="1" hidden="1" customWidth="1"/>
    <col min="46" max="54" width="0" style="1" hidden="1" customWidth="1"/>
    <col min="55" max="16384" width="7.6640625" style="1" hidden="1"/>
  </cols>
  <sheetData>
    <row r="1" spans="1:34" x14ac:dyDescent="0.3">
      <c r="A1" s="39" t="s">
        <v>65</v>
      </c>
    </row>
    <row r="2" spans="1:34" ht="81.75" customHeight="1" thickBot="1" x14ac:dyDescent="0.3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</row>
    <row r="3" spans="1:34" ht="15" thickBot="1" x14ac:dyDescent="0.35">
      <c r="A3" s="105" t="s">
        <v>53</v>
      </c>
      <c r="B3" s="106"/>
      <c r="C3" s="106"/>
      <c r="D3" s="106"/>
      <c r="E3" s="106"/>
      <c r="F3" s="106"/>
      <c r="G3" s="107"/>
      <c r="H3" s="111" t="s">
        <v>52</v>
      </c>
      <c r="I3" s="112"/>
      <c r="J3" s="113"/>
      <c r="K3" s="99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114" t="s">
        <v>51</v>
      </c>
      <c r="W3" s="116"/>
      <c r="X3" s="108" t="s">
        <v>25</v>
      </c>
      <c r="Y3" s="109"/>
      <c r="Z3" s="109"/>
      <c r="AA3" s="109"/>
      <c r="AB3" s="109"/>
      <c r="AC3" s="110"/>
      <c r="AD3" s="114" t="s">
        <v>50</v>
      </c>
      <c r="AE3" s="115"/>
      <c r="AF3" s="102">
        <v>2023</v>
      </c>
      <c r="AG3" s="103"/>
      <c r="AH3" s="104"/>
    </row>
    <row r="4" spans="1:34" ht="15.75" customHeight="1" thickBot="1" x14ac:dyDescent="0.35">
      <c r="B4" s="35"/>
      <c r="AH4" s="35"/>
    </row>
    <row r="5" spans="1:34" ht="15.75" customHeight="1" thickBot="1" x14ac:dyDescent="0.35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>
        <f>IF(OR(DAY(DATE($AF$3,$AU$24+1,0))=28,DAY(DATE($AF$3,$AU$24+1,0))=29),"",IF(DAY(DATE($AF$3,$AU$24+1,0))=30,"",31))</f>
        <v>31</v>
      </c>
      <c r="AH5" s="96" t="s">
        <v>48</v>
      </c>
    </row>
    <row r="6" spans="1:34" ht="15" thickBot="1" x14ac:dyDescent="0.35">
      <c r="A6" s="119"/>
      <c r="B6" s="120"/>
      <c r="C6" s="31">
        <f t="shared" ref="C6:AD6" si="0">(DATE($AF$3,$AU$24,C5))</f>
        <v>44927</v>
      </c>
      <c r="D6" s="30">
        <f t="shared" si="0"/>
        <v>44928</v>
      </c>
      <c r="E6" s="30">
        <f t="shared" si="0"/>
        <v>44929</v>
      </c>
      <c r="F6" s="30">
        <f t="shared" si="0"/>
        <v>44930</v>
      </c>
      <c r="G6" s="30">
        <f t="shared" si="0"/>
        <v>44931</v>
      </c>
      <c r="H6" s="30">
        <f t="shared" si="0"/>
        <v>44932</v>
      </c>
      <c r="I6" s="30">
        <f t="shared" si="0"/>
        <v>44933</v>
      </c>
      <c r="J6" s="30">
        <f t="shared" si="0"/>
        <v>44934</v>
      </c>
      <c r="K6" s="30">
        <f t="shared" si="0"/>
        <v>44935</v>
      </c>
      <c r="L6" s="30">
        <f t="shared" si="0"/>
        <v>44936</v>
      </c>
      <c r="M6" s="30">
        <f t="shared" si="0"/>
        <v>44937</v>
      </c>
      <c r="N6" s="30">
        <f t="shared" si="0"/>
        <v>44938</v>
      </c>
      <c r="O6" s="30">
        <f t="shared" si="0"/>
        <v>44939</v>
      </c>
      <c r="P6" s="30">
        <f t="shared" si="0"/>
        <v>44940</v>
      </c>
      <c r="Q6" s="30">
        <f t="shared" si="0"/>
        <v>44941</v>
      </c>
      <c r="R6" s="30">
        <f t="shared" si="0"/>
        <v>44942</v>
      </c>
      <c r="S6" s="30">
        <f t="shared" si="0"/>
        <v>44943</v>
      </c>
      <c r="T6" s="30">
        <f t="shared" si="0"/>
        <v>44944</v>
      </c>
      <c r="U6" s="30">
        <f t="shared" si="0"/>
        <v>44945</v>
      </c>
      <c r="V6" s="30">
        <f t="shared" si="0"/>
        <v>44946</v>
      </c>
      <c r="W6" s="30">
        <f t="shared" si="0"/>
        <v>44947</v>
      </c>
      <c r="X6" s="30">
        <f t="shared" si="0"/>
        <v>44948</v>
      </c>
      <c r="Y6" s="30">
        <f t="shared" si="0"/>
        <v>44949</v>
      </c>
      <c r="Z6" s="30">
        <f t="shared" si="0"/>
        <v>44950</v>
      </c>
      <c r="AA6" s="30">
        <f t="shared" si="0"/>
        <v>44951</v>
      </c>
      <c r="AB6" s="30">
        <f t="shared" si="0"/>
        <v>44952</v>
      </c>
      <c r="AC6" s="30">
        <f t="shared" si="0"/>
        <v>44953</v>
      </c>
      <c r="AD6" s="30">
        <f t="shared" si="0"/>
        <v>44954</v>
      </c>
      <c r="AE6" s="30">
        <f>IF(ISERROR(DATE($AF$3,$AU$24,AE5)),"",(DATE($AF$3,$AU$24,AE5)))</f>
        <v>44955</v>
      </c>
      <c r="AF6" s="30">
        <f>IF(ISERROR(DATE($AF$3,$AU$24,AF5)),"",(DATE($AF$3,$AU$24,AF5)))</f>
        <v>44956</v>
      </c>
      <c r="AG6" s="77">
        <f>IF(ISERROR(DATE($AF$3,$AU$24,AG5)),"",(DATE($AF$3,$AU$24,AG5)))</f>
        <v>44957</v>
      </c>
      <c r="AH6" s="97"/>
    </row>
    <row r="7" spans="1:34" x14ac:dyDescent="0.3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4"/>
    </row>
    <row r="8" spans="1:34" ht="15" thickBot="1" x14ac:dyDescent="0.35">
      <c r="A8" s="125" t="s">
        <v>61</v>
      </c>
      <c r="B8" s="126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5"/>
    </row>
    <row r="9" spans="1:34" x14ac:dyDescent="0.3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5"/>
    </row>
    <row r="10" spans="1:34" ht="41.4" x14ac:dyDescent="0.3">
      <c r="A10" s="65" t="s">
        <v>56</v>
      </c>
      <c r="B10" s="88" t="s">
        <v>71</v>
      </c>
      <c r="C10" s="40"/>
      <c r="D10" s="40"/>
      <c r="E10" s="40"/>
      <c r="F10" s="40"/>
      <c r="G10" s="40"/>
      <c r="H10" s="40"/>
      <c r="I10" s="40"/>
      <c r="J10" s="40"/>
      <c r="K10" s="40">
        <v>7.5</v>
      </c>
      <c r="L10" s="40">
        <v>7.5</v>
      </c>
      <c r="M10" s="40">
        <v>7.5</v>
      </c>
      <c r="N10" s="40">
        <v>4</v>
      </c>
      <c r="O10" s="40">
        <v>7.5</v>
      </c>
      <c r="P10" s="40"/>
      <c r="Q10" s="40"/>
      <c r="R10" s="40">
        <v>7.5</v>
      </c>
      <c r="S10" s="40">
        <v>7.5</v>
      </c>
      <c r="T10" s="40">
        <v>7.5</v>
      </c>
      <c r="U10" s="40">
        <v>7.5</v>
      </c>
      <c r="V10" s="40">
        <v>7.5</v>
      </c>
      <c r="W10" s="40"/>
      <c r="X10" s="40"/>
      <c r="Y10" s="40">
        <v>7.5</v>
      </c>
      <c r="Z10" s="40"/>
      <c r="AA10" s="40">
        <v>7.5</v>
      </c>
      <c r="AB10" s="40">
        <v>7.5</v>
      </c>
      <c r="AC10" s="40">
        <v>7.5</v>
      </c>
      <c r="AD10" s="40"/>
      <c r="AE10" s="40"/>
      <c r="AF10" s="40">
        <v>7.5</v>
      </c>
      <c r="AG10" s="40">
        <v>7.5</v>
      </c>
      <c r="AH10" s="86">
        <f t="shared" ref="AH10:AH16" si="1">SUM(C10:AG10)</f>
        <v>116.5</v>
      </c>
    </row>
    <row r="11" spans="1:34" ht="28.2" thickBot="1" x14ac:dyDescent="0.35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6">
        <f t="shared" si="1"/>
        <v>0</v>
      </c>
    </row>
    <row r="12" spans="1:34" ht="15" thickBot="1" x14ac:dyDescent="0.35">
      <c r="A12" s="127" t="s">
        <v>62</v>
      </c>
      <c r="B12" s="128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8"/>
      <c r="AH12" s="86"/>
    </row>
    <row r="13" spans="1:34" ht="42" thickBot="1" x14ac:dyDescent="0.35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8"/>
      <c r="AH13" s="86">
        <f t="shared" si="1"/>
        <v>0</v>
      </c>
    </row>
    <row r="14" spans="1:34" x14ac:dyDescent="0.3">
      <c r="A14" s="123" t="s">
        <v>63</v>
      </c>
      <c r="B14" s="124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82"/>
      <c r="AH14" s="86"/>
    </row>
    <row r="15" spans="1:34" ht="27.6" x14ac:dyDescent="0.3">
      <c r="A15" s="74" t="s">
        <v>60</v>
      </c>
      <c r="B15" s="75"/>
      <c r="C15" s="8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1"/>
      <c r="AH15" s="86">
        <f t="shared" si="1"/>
        <v>0</v>
      </c>
    </row>
    <row r="16" spans="1:34" ht="28.95" customHeight="1" thickBot="1" x14ac:dyDescent="0.35">
      <c r="A16" s="94" t="s">
        <v>59</v>
      </c>
      <c r="B16" s="95" t="s">
        <v>69</v>
      </c>
      <c r="C16" s="73"/>
      <c r="D16" s="48"/>
      <c r="E16" s="48"/>
      <c r="F16" s="48"/>
      <c r="G16" s="48"/>
      <c r="H16" s="48"/>
      <c r="I16" s="48"/>
      <c r="J16" s="48"/>
      <c r="K16" s="48"/>
      <c r="L16" s="48"/>
      <c r="M16" s="48">
        <v>1</v>
      </c>
      <c r="N16" s="48"/>
      <c r="O16" s="48"/>
      <c r="P16" s="48"/>
      <c r="Q16" s="48"/>
      <c r="R16" s="48"/>
      <c r="S16" s="48"/>
      <c r="T16" s="48">
        <v>1</v>
      </c>
      <c r="U16" s="48"/>
      <c r="V16" s="48"/>
      <c r="W16" s="48"/>
      <c r="X16" s="48"/>
      <c r="Y16" s="48"/>
      <c r="Z16" s="48"/>
      <c r="AA16" s="48">
        <v>1</v>
      </c>
      <c r="AB16" s="48"/>
      <c r="AC16" s="48"/>
      <c r="AD16" s="48"/>
      <c r="AE16" s="48"/>
      <c r="AF16" s="48"/>
      <c r="AG16" s="83"/>
      <c r="AH16" s="87">
        <f t="shared" si="1"/>
        <v>3</v>
      </c>
    </row>
    <row r="17" spans="1:53" ht="15" thickBot="1" x14ac:dyDescent="0.35">
      <c r="B17" s="27" t="s">
        <v>45</v>
      </c>
      <c r="C17" s="49">
        <f t="shared" ref="C17:AH17" si="2">SUM(C10:C16)</f>
        <v>0</v>
      </c>
      <c r="D17" s="49">
        <f t="shared" si="2"/>
        <v>0</v>
      </c>
      <c r="E17" s="49">
        <f t="shared" si="2"/>
        <v>0</v>
      </c>
      <c r="F17" s="49">
        <f t="shared" si="2"/>
        <v>0</v>
      </c>
      <c r="G17" s="49">
        <f t="shared" si="2"/>
        <v>0</v>
      </c>
      <c r="H17" s="49">
        <f t="shared" si="2"/>
        <v>0</v>
      </c>
      <c r="I17" s="49">
        <f t="shared" si="2"/>
        <v>0</v>
      </c>
      <c r="J17" s="49">
        <f t="shared" si="2"/>
        <v>0</v>
      </c>
      <c r="K17" s="49">
        <f t="shared" si="2"/>
        <v>7.5</v>
      </c>
      <c r="L17" s="49">
        <f t="shared" si="2"/>
        <v>7.5</v>
      </c>
      <c r="M17" s="49">
        <f t="shared" si="2"/>
        <v>8.5</v>
      </c>
      <c r="N17" s="49">
        <f t="shared" si="2"/>
        <v>4</v>
      </c>
      <c r="O17" s="49">
        <f t="shared" si="2"/>
        <v>7.5</v>
      </c>
      <c r="P17" s="49">
        <f t="shared" si="2"/>
        <v>0</v>
      </c>
      <c r="Q17" s="49">
        <f t="shared" si="2"/>
        <v>0</v>
      </c>
      <c r="R17" s="49">
        <f t="shared" si="2"/>
        <v>7.5</v>
      </c>
      <c r="S17" s="49">
        <f t="shared" si="2"/>
        <v>7.5</v>
      </c>
      <c r="T17" s="49">
        <f t="shared" si="2"/>
        <v>8.5</v>
      </c>
      <c r="U17" s="49">
        <f t="shared" si="2"/>
        <v>7.5</v>
      </c>
      <c r="V17" s="49">
        <f t="shared" si="2"/>
        <v>7.5</v>
      </c>
      <c r="W17" s="49">
        <f t="shared" si="2"/>
        <v>0</v>
      </c>
      <c r="X17" s="49">
        <f t="shared" si="2"/>
        <v>0</v>
      </c>
      <c r="Y17" s="49">
        <f t="shared" si="2"/>
        <v>7.5</v>
      </c>
      <c r="Z17" s="49">
        <f t="shared" si="2"/>
        <v>0</v>
      </c>
      <c r="AA17" s="49">
        <f t="shared" si="2"/>
        <v>8.5</v>
      </c>
      <c r="AB17" s="49">
        <f t="shared" si="2"/>
        <v>7.5</v>
      </c>
      <c r="AC17" s="49">
        <f t="shared" si="2"/>
        <v>7.5</v>
      </c>
      <c r="AD17" s="49">
        <f t="shared" si="2"/>
        <v>0</v>
      </c>
      <c r="AE17" s="49">
        <f t="shared" si="2"/>
        <v>0</v>
      </c>
      <c r="AF17" s="49">
        <f t="shared" si="2"/>
        <v>7.5</v>
      </c>
      <c r="AG17" s="50">
        <f t="shared" si="2"/>
        <v>7.5</v>
      </c>
      <c r="AH17" s="50">
        <f t="shared" si="2"/>
        <v>119.5</v>
      </c>
    </row>
    <row r="18" spans="1:53" x14ac:dyDescent="0.3">
      <c r="A18" s="121" t="s">
        <v>44</v>
      </c>
      <c r="B18" s="121"/>
      <c r="C18" s="90"/>
      <c r="D18" s="90"/>
      <c r="E18" s="90"/>
      <c r="F18" s="90"/>
      <c r="G18" s="90"/>
      <c r="H18" s="90"/>
      <c r="I18" s="90"/>
      <c r="J18" s="90"/>
      <c r="K18" s="90">
        <v>0.3125</v>
      </c>
      <c r="L18" s="90">
        <v>0.3125</v>
      </c>
      <c r="M18" s="90">
        <v>0.3125</v>
      </c>
      <c r="N18" s="90">
        <v>0.3125</v>
      </c>
      <c r="O18" s="90">
        <v>0.3125</v>
      </c>
      <c r="P18" s="90"/>
      <c r="Q18" s="90"/>
      <c r="R18" s="90">
        <v>0.3125</v>
      </c>
      <c r="S18" s="90">
        <v>0.3125</v>
      </c>
      <c r="T18" s="90">
        <v>0.3125</v>
      </c>
      <c r="U18" s="90">
        <v>0.3125</v>
      </c>
      <c r="V18" s="90">
        <v>0.3125</v>
      </c>
      <c r="W18" s="90"/>
      <c r="X18" s="90"/>
      <c r="Y18" s="90">
        <v>0.3125</v>
      </c>
      <c r="Z18" s="90"/>
      <c r="AA18" s="90">
        <v>0.3125</v>
      </c>
      <c r="AB18" s="90">
        <v>0.3125</v>
      </c>
      <c r="AC18" s="90">
        <v>0.3125</v>
      </c>
      <c r="AD18" s="90"/>
      <c r="AE18" s="90"/>
      <c r="AF18" s="90">
        <v>0.3125</v>
      </c>
      <c r="AG18" s="90">
        <v>0.3125</v>
      </c>
      <c r="AH18" s="41"/>
    </row>
    <row r="19" spans="1:53" x14ac:dyDescent="0.3">
      <c r="A19" s="122" t="s">
        <v>43</v>
      </c>
      <c r="B19" s="122"/>
      <c r="C19" s="90"/>
      <c r="D19" s="90"/>
      <c r="E19" s="90"/>
      <c r="F19" s="90"/>
      <c r="G19" s="90"/>
      <c r="H19" s="90"/>
      <c r="I19" s="90"/>
      <c r="J19" s="90"/>
      <c r="K19" s="90">
        <v>0.64583333333333337</v>
      </c>
      <c r="L19" s="90">
        <v>0.64583333333333337</v>
      </c>
      <c r="M19" s="90">
        <v>0.72916666666666663</v>
      </c>
      <c r="N19" s="90">
        <v>0.64583333333333337</v>
      </c>
      <c r="O19" s="90">
        <v>0.64583333333333337</v>
      </c>
      <c r="P19" s="90"/>
      <c r="Q19" s="90"/>
      <c r="R19" s="90">
        <v>0.64583333333333337</v>
      </c>
      <c r="S19" s="90">
        <v>0.64583333333333337</v>
      </c>
      <c r="T19" s="90">
        <v>0.72916666666666663</v>
      </c>
      <c r="U19" s="90">
        <v>0.64583333333333337</v>
      </c>
      <c r="V19" s="90">
        <v>0.64583333333333337</v>
      </c>
      <c r="W19" s="90"/>
      <c r="X19" s="90"/>
      <c r="Y19" s="90">
        <v>0.64583333333333337</v>
      </c>
      <c r="Z19" s="90"/>
      <c r="AA19" s="90">
        <v>0.72916666666666663</v>
      </c>
      <c r="AB19" s="90">
        <v>0.64583333333333337</v>
      </c>
      <c r="AC19" s="90">
        <v>0.64583333333333337</v>
      </c>
      <c r="AD19" s="90"/>
      <c r="AE19" s="90"/>
      <c r="AF19" s="90">
        <v>0.64583333333333337</v>
      </c>
      <c r="AG19" s="90">
        <v>0.64583333333333337</v>
      </c>
      <c r="AH19" s="42"/>
    </row>
    <row r="20" spans="1:53" x14ac:dyDescent="0.3">
      <c r="A20" s="118" t="s">
        <v>42</v>
      </c>
      <c r="B20" s="118"/>
      <c r="C20" s="51">
        <f>C19-C18</f>
        <v>0</v>
      </c>
      <c r="D20" s="51">
        <f t="shared" ref="D20:AG20" si="3">D19-D18</f>
        <v>0</v>
      </c>
      <c r="E20" s="51">
        <f>E19-E18</f>
        <v>0</v>
      </c>
      <c r="F20" s="51">
        <f>F19-F18</f>
        <v>0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0.33333333333333337</v>
      </c>
      <c r="L20" s="51">
        <f t="shared" si="3"/>
        <v>0.33333333333333337</v>
      </c>
      <c r="M20" s="51">
        <f t="shared" si="3"/>
        <v>0.41666666666666663</v>
      </c>
      <c r="N20" s="51">
        <f t="shared" si="3"/>
        <v>0.33333333333333337</v>
      </c>
      <c r="O20" s="51">
        <f t="shared" si="3"/>
        <v>0.33333333333333337</v>
      </c>
      <c r="P20" s="51">
        <f t="shared" si="3"/>
        <v>0</v>
      </c>
      <c r="Q20" s="51">
        <f t="shared" si="3"/>
        <v>0</v>
      </c>
      <c r="R20" s="51">
        <f t="shared" si="3"/>
        <v>0.33333333333333337</v>
      </c>
      <c r="S20" s="51">
        <f t="shared" si="3"/>
        <v>0.33333333333333337</v>
      </c>
      <c r="T20" s="51">
        <f t="shared" si="3"/>
        <v>0.41666666666666663</v>
      </c>
      <c r="U20" s="51">
        <f t="shared" si="3"/>
        <v>0.33333333333333337</v>
      </c>
      <c r="V20" s="51">
        <f t="shared" si="3"/>
        <v>0.33333333333333337</v>
      </c>
      <c r="W20" s="51">
        <f t="shared" si="3"/>
        <v>0</v>
      </c>
      <c r="X20" s="51">
        <f t="shared" si="3"/>
        <v>0</v>
      </c>
      <c r="Y20" s="51">
        <f t="shared" si="3"/>
        <v>0.33333333333333337</v>
      </c>
      <c r="Z20" s="51">
        <f t="shared" si="3"/>
        <v>0</v>
      </c>
      <c r="AA20" s="51">
        <f t="shared" si="3"/>
        <v>0.41666666666666663</v>
      </c>
      <c r="AB20" s="51">
        <f t="shared" si="3"/>
        <v>0.33333333333333337</v>
      </c>
      <c r="AC20" s="51">
        <f t="shared" si="3"/>
        <v>0.33333333333333337</v>
      </c>
      <c r="AD20" s="51">
        <f t="shared" si="3"/>
        <v>0</v>
      </c>
      <c r="AE20" s="51">
        <f t="shared" si="3"/>
        <v>0</v>
      </c>
      <c r="AF20" s="51">
        <f t="shared" si="3"/>
        <v>0.33333333333333337</v>
      </c>
      <c r="AG20" s="51">
        <f t="shared" si="3"/>
        <v>0.33333333333333337</v>
      </c>
      <c r="AH20" s="43"/>
    </row>
    <row r="21" spans="1:53" x14ac:dyDescent="0.3">
      <c r="A21" s="117" t="s">
        <v>54</v>
      </c>
      <c r="B21" s="118"/>
      <c r="C21" s="55">
        <f>(C20-INT(C20))*24</f>
        <v>0</v>
      </c>
      <c r="D21" s="55">
        <f>(D20-INT(D20))*24</f>
        <v>0</v>
      </c>
      <c r="E21" s="55">
        <f t="shared" ref="E21:AG21" si="4">(E20-INT(E20))*24</f>
        <v>0</v>
      </c>
      <c r="F21" s="55">
        <f t="shared" si="4"/>
        <v>0</v>
      </c>
      <c r="G21" s="55">
        <f>(G20-INT(G20))*24</f>
        <v>0</v>
      </c>
      <c r="H21" s="55">
        <f t="shared" si="4"/>
        <v>0</v>
      </c>
      <c r="I21" s="55">
        <f t="shared" si="4"/>
        <v>0</v>
      </c>
      <c r="J21" s="55">
        <f t="shared" si="4"/>
        <v>0</v>
      </c>
      <c r="K21" s="55">
        <f t="shared" si="4"/>
        <v>8</v>
      </c>
      <c r="L21" s="55">
        <f t="shared" si="4"/>
        <v>8</v>
      </c>
      <c r="M21" s="55">
        <f t="shared" si="4"/>
        <v>10</v>
      </c>
      <c r="N21" s="55">
        <f t="shared" si="4"/>
        <v>8</v>
      </c>
      <c r="O21" s="55">
        <f t="shared" si="4"/>
        <v>8</v>
      </c>
      <c r="P21" s="55">
        <f t="shared" si="4"/>
        <v>0</v>
      </c>
      <c r="Q21" s="55">
        <f t="shared" si="4"/>
        <v>0</v>
      </c>
      <c r="R21" s="55">
        <f t="shared" si="4"/>
        <v>8</v>
      </c>
      <c r="S21" s="55">
        <f t="shared" si="4"/>
        <v>8</v>
      </c>
      <c r="T21" s="55">
        <f t="shared" si="4"/>
        <v>10</v>
      </c>
      <c r="U21" s="55">
        <f t="shared" si="4"/>
        <v>8</v>
      </c>
      <c r="V21" s="55">
        <f t="shared" si="4"/>
        <v>8</v>
      </c>
      <c r="W21" s="55">
        <f t="shared" si="4"/>
        <v>0</v>
      </c>
      <c r="X21" s="55">
        <f t="shared" si="4"/>
        <v>0</v>
      </c>
      <c r="Y21" s="55">
        <f t="shared" si="4"/>
        <v>8</v>
      </c>
      <c r="Z21" s="55">
        <f t="shared" si="4"/>
        <v>0</v>
      </c>
      <c r="AA21" s="55">
        <f t="shared" si="4"/>
        <v>10</v>
      </c>
      <c r="AB21" s="55">
        <f t="shared" si="4"/>
        <v>8</v>
      </c>
      <c r="AC21" s="55">
        <f t="shared" si="4"/>
        <v>8</v>
      </c>
      <c r="AD21" s="55">
        <f t="shared" si="4"/>
        <v>0</v>
      </c>
      <c r="AE21" s="55">
        <f t="shared" si="4"/>
        <v>0</v>
      </c>
      <c r="AF21" s="55">
        <f t="shared" si="4"/>
        <v>8</v>
      </c>
      <c r="AG21" s="51">
        <f t="shared" si="4"/>
        <v>8</v>
      </c>
      <c r="AH21" s="43"/>
    </row>
    <row r="22" spans="1:53" x14ac:dyDescent="0.3">
      <c r="A22" s="70" t="s">
        <v>41</v>
      </c>
      <c r="B22" s="70"/>
      <c r="C22" s="54"/>
      <c r="D22" s="170" t="s">
        <v>67</v>
      </c>
      <c r="E22" s="170" t="s">
        <v>67</v>
      </c>
      <c r="F22" s="170" t="s">
        <v>67</v>
      </c>
      <c r="G22" s="54" t="s">
        <v>67</v>
      </c>
      <c r="H22" s="170" t="s">
        <v>75</v>
      </c>
      <c r="I22" s="170"/>
      <c r="J22" s="170"/>
      <c r="K22" s="54"/>
      <c r="L22" s="170"/>
      <c r="M22" s="54"/>
      <c r="N22" s="54" t="s">
        <v>76</v>
      </c>
      <c r="O22" s="170"/>
      <c r="P22" s="54"/>
      <c r="Q22" s="170"/>
      <c r="R22" s="170"/>
      <c r="S22" s="54"/>
      <c r="T22" s="170"/>
      <c r="U22" s="54"/>
      <c r="V22" s="91"/>
      <c r="W22" s="52"/>
      <c r="X22" s="170"/>
      <c r="Y22" s="54"/>
      <c r="Z22" s="170" t="s">
        <v>68</v>
      </c>
      <c r="AA22" s="54"/>
      <c r="AB22" s="54"/>
      <c r="AC22" s="170"/>
      <c r="AD22" s="170"/>
      <c r="AE22" s="52"/>
      <c r="AF22" s="52"/>
      <c r="AG22" s="52"/>
      <c r="AH22" s="44"/>
    </row>
    <row r="23" spans="1:53" ht="15" thickBot="1" x14ac:dyDescent="0.3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5">
      <c r="A24" s="134" t="s">
        <v>40</v>
      </c>
      <c r="B24" s="135"/>
      <c r="K24" s="138" t="s">
        <v>55</v>
      </c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40"/>
      <c r="AS24" s="1">
        <v>2016</v>
      </c>
      <c r="AU24" s="1">
        <f>MONTH(DATEVALUE(X3&amp;" 1"))</f>
        <v>1</v>
      </c>
      <c r="AV24" s="131" t="s">
        <v>39</v>
      </c>
      <c r="AW24" s="132"/>
      <c r="AX24" s="132"/>
      <c r="AY24" s="132"/>
      <c r="AZ24" s="133"/>
      <c r="BA24" s="7">
        <f>DATE($AF$3,1,1)</f>
        <v>44927</v>
      </c>
    </row>
    <row r="25" spans="1:53" ht="15.75" customHeight="1" thickBot="1" x14ac:dyDescent="0.35">
      <c r="A25" s="136"/>
      <c r="B25" s="137"/>
      <c r="K25" s="141" t="s">
        <v>73</v>
      </c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4"/>
      <c r="AS25" s="1">
        <v>2017</v>
      </c>
      <c r="AV25" s="131" t="s">
        <v>38</v>
      </c>
      <c r="AW25" s="132"/>
      <c r="AX25" s="132"/>
      <c r="AY25" s="132"/>
      <c r="AZ25" s="133"/>
      <c r="BA25" s="7">
        <f>DATE($AF$3,1,6)</f>
        <v>44932</v>
      </c>
    </row>
    <row r="26" spans="1:53" ht="21" customHeight="1" x14ac:dyDescent="0.3">
      <c r="A26" s="25" t="s">
        <v>37</v>
      </c>
      <c r="B26" s="24">
        <v>116.5</v>
      </c>
      <c r="K26" s="155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7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3">
      <c r="A27" s="22" t="s">
        <v>35</v>
      </c>
      <c r="B27" s="23">
        <v>7.5</v>
      </c>
      <c r="K27" s="155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7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3">
      <c r="A28" s="22" t="s">
        <v>33</v>
      </c>
      <c r="B28" s="23">
        <v>30</v>
      </c>
      <c r="K28" s="155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7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3">
      <c r="A29" s="22" t="s">
        <v>0</v>
      </c>
      <c r="B29" s="23">
        <v>11</v>
      </c>
      <c r="K29" s="155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7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3">
      <c r="A30" s="22" t="s">
        <v>30</v>
      </c>
      <c r="B30" s="23">
        <v>0</v>
      </c>
      <c r="K30" s="155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7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3">
      <c r="A31" s="22" t="s">
        <v>28</v>
      </c>
      <c r="B31" s="23">
        <v>0</v>
      </c>
      <c r="K31" s="155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7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3">
      <c r="A32" s="22" t="s">
        <v>26</v>
      </c>
      <c r="B32" s="92">
        <v>0</v>
      </c>
      <c r="K32" s="155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" thickBot="1" x14ac:dyDescent="0.35">
      <c r="A33" s="21" t="s">
        <v>23</v>
      </c>
      <c r="B33" s="93">
        <v>0</v>
      </c>
      <c r="K33" s="155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7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" thickBot="1" x14ac:dyDescent="0.35">
      <c r="A34" s="20" t="s">
        <v>20</v>
      </c>
      <c r="B34" s="19">
        <f>SUM(B26:B33)</f>
        <v>165</v>
      </c>
      <c r="K34" s="155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3">
      <c r="A35" s="18" t="s">
        <v>1</v>
      </c>
      <c r="B35" s="53">
        <v>44958</v>
      </c>
      <c r="K35" s="155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7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2" customHeight="1" thickBot="1" x14ac:dyDescent="0.35">
      <c r="A36" s="17" t="s">
        <v>15</v>
      </c>
      <c r="B36" s="16"/>
      <c r="K36" s="158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60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" thickBot="1" x14ac:dyDescent="0.35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5">
      <c r="A38" s="11" t="s">
        <v>10</v>
      </c>
      <c r="B38" s="129" t="s">
        <v>9</v>
      </c>
      <c r="C38" s="129"/>
      <c r="D38" s="129"/>
      <c r="E38" s="130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3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3">
      <c r="AS40" s="3" t="s">
        <v>5</v>
      </c>
    </row>
    <row r="41" spans="1:53" x14ac:dyDescent="0.3">
      <c r="AS41" s="3" t="s">
        <v>4</v>
      </c>
    </row>
    <row r="42" spans="1:53" x14ac:dyDescent="0.3">
      <c r="AS42" s="3" t="s">
        <v>3</v>
      </c>
    </row>
    <row r="43" spans="1:53" x14ac:dyDescent="0.3">
      <c r="AS43" s="3" t="s">
        <v>2</v>
      </c>
    </row>
    <row r="58" spans="6:6" x14ac:dyDescent="0.3">
      <c r="F58" s="2"/>
    </row>
  </sheetData>
  <sheetProtection formatCells="0" formatColumns="0" formatRows="0" insertRows="0" insertHyperlinks="0"/>
  <dataConsolidate/>
  <mergeCells count="23"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31" priority="55" operator="greaterThan">
      <formula>12</formula>
    </cfRule>
  </conditionalFormatting>
  <conditionalFormatting sqref="C23:AG23 AH20:AH21">
    <cfRule type="cellIs" dxfId="30" priority="54" operator="greaterThan">
      <formula>12</formula>
    </cfRule>
  </conditionalFormatting>
  <conditionalFormatting sqref="C5:AG6">
    <cfRule type="expression" dxfId="29" priority="56">
      <formula>OR(WEEKDAY(C$6,2)=6,WEEKDAY(C$6,2)=7)</formula>
    </cfRule>
    <cfRule type="expression" dxfId="28" priority="57">
      <formula>VLOOKUP(C$6,$BA$24:$BA$38,1,0)</formula>
    </cfRule>
  </conditionalFormatting>
  <conditionalFormatting sqref="C22:F22 H22:M22 O22:T22 V22:AG22">
    <cfRule type="cellIs" dxfId="16" priority="7" operator="greaterThan">
      <formula>12</formula>
    </cfRule>
  </conditionalFormatting>
  <conditionalFormatting sqref="G22">
    <cfRule type="cellIs" dxfId="15" priority="6" operator="greaterThan">
      <formula>12</formula>
    </cfRule>
  </conditionalFormatting>
  <conditionalFormatting sqref="N22">
    <cfRule type="cellIs" dxfId="14" priority="5" operator="greaterThan">
      <formula>12</formula>
    </cfRule>
  </conditionalFormatting>
  <conditionalFormatting sqref="U22">
    <cfRule type="cellIs" dxfId="13" priority="4" operator="greaterThan">
      <formula>12</formula>
    </cfRule>
  </conditionalFormatting>
  <conditionalFormatting sqref="C18:AG19">
    <cfRule type="cellIs" dxfId="7" priority="3" operator="greaterThan">
      <formula>12</formula>
    </cfRule>
  </conditionalFormatting>
  <conditionalFormatting sqref="C10:AG16">
    <cfRule type="expression" dxfId="3" priority="1">
      <formula>OR(WEEKDAY(C$6,2)=6,WEEKDAY(C$6,2)=7)</formula>
    </cfRule>
    <cfRule type="expression" dxfId="2" priority="2">
      <formula>VLOOKUP(C$6,$BA$24:$BA$38,1,0)</formula>
    </cfRule>
  </conditionalFormatting>
  <dataValidations count="3">
    <dataValidation type="time" allowBlank="1" showInputMessage="1" showErrorMessage="1" errorTitle="Pozor" error="Chybné zadané údaje." sqref="C18:AG19" xr:uid="{AE5027AC-6834-4863-9244-A0AC73E9BA28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09375" defaultRowHeight="14.4" x14ac:dyDescent="0.3"/>
  <cols>
    <col min="1" max="16384" width="9.109375" style="36"/>
  </cols>
  <sheetData>
    <row r="1" spans="1:12" ht="15" customHeight="1" x14ac:dyDescent="0.3">
      <c r="A1" s="161" t="s">
        <v>64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12" x14ac:dyDescent="0.3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1:12" x14ac:dyDescent="0.3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1:12" x14ac:dyDescent="0.3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6"/>
    </row>
    <row r="5" spans="1:12" x14ac:dyDescent="0.3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6"/>
    </row>
    <row r="6" spans="1:12" x14ac:dyDescent="0.3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1:12" x14ac:dyDescent="0.3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6"/>
    </row>
    <row r="8" spans="1:12" x14ac:dyDescent="0.3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6"/>
    </row>
    <row r="9" spans="1:12" x14ac:dyDescent="0.3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</row>
    <row r="10" spans="1:12" x14ac:dyDescent="0.3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6"/>
    </row>
    <row r="11" spans="1:12" x14ac:dyDescent="0.3">
      <c r="A11" s="164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6"/>
    </row>
    <row r="12" spans="1:12" x14ac:dyDescent="0.3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6"/>
    </row>
    <row r="13" spans="1:12" x14ac:dyDescent="0.3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6"/>
    </row>
    <row r="14" spans="1:12" x14ac:dyDescent="0.3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6"/>
    </row>
    <row r="15" spans="1:12" x14ac:dyDescent="0.3">
      <c r="A15" s="164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6"/>
    </row>
    <row r="16" spans="1:12" x14ac:dyDescent="0.3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6"/>
    </row>
    <row r="17" spans="1:12" x14ac:dyDescent="0.3">
      <c r="A17" s="164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6"/>
    </row>
    <row r="18" spans="1:12" x14ac:dyDescent="0.3">
      <c r="A18" s="164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6"/>
    </row>
    <row r="19" spans="1:12" x14ac:dyDescent="0.3">
      <c r="A19" s="164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6"/>
    </row>
    <row r="20" spans="1:12" x14ac:dyDescent="0.3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12" x14ac:dyDescent="0.3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6"/>
    </row>
    <row r="22" spans="1:12" x14ac:dyDescent="0.3">
      <c r="A22" s="164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6"/>
    </row>
    <row r="23" spans="1:12" x14ac:dyDescent="0.3">
      <c r="A23" s="164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6"/>
    </row>
    <row r="24" spans="1:12" x14ac:dyDescent="0.3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6"/>
    </row>
    <row r="25" spans="1:12" x14ac:dyDescent="0.3">
      <c r="A25" s="164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6"/>
    </row>
    <row r="26" spans="1:12" ht="193.5" customHeight="1" x14ac:dyDescent="0.3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9"/>
    </row>
    <row r="27" spans="1:12" x14ac:dyDescent="0.3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x14ac:dyDescent="0.3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x14ac:dyDescent="0.3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3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3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x14ac:dyDescent="0.3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3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x14ac:dyDescent="0.3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x14ac:dyDescent="0.3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x14ac:dyDescent="0.3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x14ac:dyDescent="0.3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x14ac:dyDescent="0.3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x14ac:dyDescent="0.3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x14ac:dyDescent="0.3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x14ac:dyDescent="0.3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x14ac:dyDescent="0.3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x14ac:dyDescent="0.3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x14ac:dyDescent="0.3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x14ac:dyDescent="0.3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3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3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x14ac:dyDescent="0.3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x14ac:dyDescent="0.3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x14ac:dyDescent="0.3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3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x14ac:dyDescent="0.3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x14ac:dyDescent="0.3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x14ac:dyDescent="0.3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 x14ac:dyDescent="0.3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x14ac:dyDescent="0.3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 x14ac:dyDescent="0.3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x14ac:dyDescent="0.3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2" x14ac:dyDescent="0.3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 x14ac:dyDescent="0.3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x14ac:dyDescent="0.3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x14ac:dyDescent="0.3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 x14ac:dyDescent="0.3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x14ac:dyDescent="0.3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x14ac:dyDescent="0.3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x14ac:dyDescent="0.3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x14ac:dyDescent="0.3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x14ac:dyDescent="0.3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x14ac:dyDescent="0.3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x14ac:dyDescent="0.3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x14ac:dyDescent="0.3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x14ac:dyDescent="0.3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 x14ac:dyDescent="0.3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 x14ac:dyDescent="0.3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3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3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3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3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3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3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3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3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3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x14ac:dyDescent="0.3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x14ac:dyDescent="0.3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x14ac:dyDescent="0.3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x14ac:dyDescent="0.3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x14ac:dyDescent="0.3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x14ac:dyDescent="0.3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x14ac:dyDescent="0.3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x14ac:dyDescent="0.3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x14ac:dyDescent="0.3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x14ac:dyDescent="0.3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x14ac:dyDescent="0.3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x14ac:dyDescent="0.3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x14ac:dyDescent="0.3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x14ac:dyDescent="0.3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x14ac:dyDescent="0.3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x14ac:dyDescent="0.3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x14ac:dyDescent="0.3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x14ac:dyDescent="0.3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x14ac:dyDescent="0.3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x14ac:dyDescent="0.3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x14ac:dyDescent="0.3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x14ac:dyDescent="0.3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x14ac:dyDescent="0.3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x14ac:dyDescent="0.3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x14ac:dyDescent="0.3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x14ac:dyDescent="0.3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x14ac:dyDescent="0.3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x14ac:dyDescent="0.3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x14ac:dyDescent="0.3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x14ac:dyDescent="0.3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x14ac:dyDescent="0.3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x14ac:dyDescent="0.3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x14ac:dyDescent="0.3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x14ac:dyDescent="0.3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x14ac:dyDescent="0.3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x14ac:dyDescent="0.3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x14ac:dyDescent="0.3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x14ac:dyDescent="0.3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x14ac:dyDescent="0.3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x14ac:dyDescent="0.3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x14ac:dyDescent="0.3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x14ac:dyDescent="0.3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x14ac:dyDescent="0.3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x14ac:dyDescent="0.3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x14ac:dyDescent="0.3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x14ac:dyDescent="0.3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x14ac:dyDescent="0.3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x14ac:dyDescent="0.3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x14ac:dyDescent="0.3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x14ac:dyDescent="0.3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x14ac:dyDescent="0.3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x14ac:dyDescent="0.3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x14ac:dyDescent="0.3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x14ac:dyDescent="0.3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x14ac:dyDescent="0.3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x14ac:dyDescent="0.3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x14ac:dyDescent="0.3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x14ac:dyDescent="0.3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x14ac:dyDescent="0.3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x14ac:dyDescent="0.3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x14ac:dyDescent="0.3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x14ac:dyDescent="0.3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x14ac:dyDescent="0.3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x14ac:dyDescent="0.3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x14ac:dyDescent="0.3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x14ac:dyDescent="0.3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x14ac:dyDescent="0.3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x14ac:dyDescent="0.3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x14ac:dyDescent="0.3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x14ac:dyDescent="0.3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x14ac:dyDescent="0.3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x14ac:dyDescent="0.3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x14ac:dyDescent="0.3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x14ac:dyDescent="0.3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x14ac:dyDescent="0.3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x14ac:dyDescent="0.3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x14ac:dyDescent="0.3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x14ac:dyDescent="0.3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x14ac:dyDescent="0.3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x14ac:dyDescent="0.3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x14ac:dyDescent="0.3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x14ac:dyDescent="0.3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x14ac:dyDescent="0.3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x14ac:dyDescent="0.3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x14ac:dyDescent="0.3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x14ac:dyDescent="0.3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x14ac:dyDescent="0.3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x14ac:dyDescent="0.3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x14ac:dyDescent="0.3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x14ac:dyDescent="0.3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x14ac:dyDescent="0.3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x14ac:dyDescent="0.3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x14ac:dyDescent="0.3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x14ac:dyDescent="0.3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x14ac:dyDescent="0.3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x14ac:dyDescent="0.3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x14ac:dyDescent="0.3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x14ac:dyDescent="0.3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x14ac:dyDescent="0.3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x14ac:dyDescent="0.3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x14ac:dyDescent="0.3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x14ac:dyDescent="0.3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x14ac:dyDescent="0.3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x14ac:dyDescent="0.3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x14ac:dyDescent="0.3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x14ac:dyDescent="0.3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x14ac:dyDescent="0.3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x14ac:dyDescent="0.3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x14ac:dyDescent="0.3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x14ac:dyDescent="0.3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x14ac:dyDescent="0.3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x14ac:dyDescent="0.3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x14ac:dyDescent="0.3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x14ac:dyDescent="0.3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x14ac:dyDescent="0.3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x14ac:dyDescent="0.3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x14ac:dyDescent="0.3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x14ac:dyDescent="0.3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x14ac:dyDescent="0.3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x14ac:dyDescent="0.3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x14ac:dyDescent="0.3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x14ac:dyDescent="0.3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x14ac:dyDescent="0.3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x14ac:dyDescent="0.3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x14ac:dyDescent="0.3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x14ac:dyDescent="0.3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x14ac:dyDescent="0.3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x14ac:dyDescent="0.3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x14ac:dyDescent="0.3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x14ac:dyDescent="0.3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x14ac:dyDescent="0.3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x14ac:dyDescent="0.3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x14ac:dyDescent="0.3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x14ac:dyDescent="0.3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</row>
    <row r="225" spans="1:12" x14ac:dyDescent="0.3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</row>
    <row r="226" spans="1:12" x14ac:dyDescent="0.3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x14ac:dyDescent="0.3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x14ac:dyDescent="0.3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x14ac:dyDescent="0.3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x14ac:dyDescent="0.3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x14ac:dyDescent="0.3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x14ac:dyDescent="0.3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x14ac:dyDescent="0.3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x14ac:dyDescent="0.3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x14ac:dyDescent="0.3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x14ac:dyDescent="0.3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x14ac:dyDescent="0.3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  <row r="238" spans="1:12" x14ac:dyDescent="0.3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</row>
    <row r="239" spans="1:12" x14ac:dyDescent="0.3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0" spans="1:12" x14ac:dyDescent="0.3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x14ac:dyDescent="0.3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x14ac:dyDescent="0.3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x14ac:dyDescent="0.3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x14ac:dyDescent="0.3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x14ac:dyDescent="0.3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x14ac:dyDescent="0.3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x14ac:dyDescent="0.3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x14ac:dyDescent="0.3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x14ac:dyDescent="0.3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x14ac:dyDescent="0.3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x14ac:dyDescent="0.3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x14ac:dyDescent="0.3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x14ac:dyDescent="0.3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x14ac:dyDescent="0.3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x14ac:dyDescent="0.3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x14ac:dyDescent="0.3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x14ac:dyDescent="0.3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x14ac:dyDescent="0.3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x14ac:dyDescent="0.3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x14ac:dyDescent="0.3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x14ac:dyDescent="0.3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x14ac:dyDescent="0.3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x14ac:dyDescent="0.3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x14ac:dyDescent="0.3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x14ac:dyDescent="0.3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x14ac:dyDescent="0.3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x14ac:dyDescent="0.3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x14ac:dyDescent="0.3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x14ac:dyDescent="0.3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x14ac:dyDescent="0.3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x14ac:dyDescent="0.3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x14ac:dyDescent="0.3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x14ac:dyDescent="0.3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x14ac:dyDescent="0.3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x14ac:dyDescent="0.3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x14ac:dyDescent="0.3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x14ac:dyDescent="0.3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x14ac:dyDescent="0.3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x14ac:dyDescent="0.3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x14ac:dyDescent="0.3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x14ac:dyDescent="0.3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x14ac:dyDescent="0.3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x14ac:dyDescent="0.3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x14ac:dyDescent="0.3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x14ac:dyDescent="0.3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x14ac:dyDescent="0.3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x14ac:dyDescent="0.3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x14ac:dyDescent="0.3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x14ac:dyDescent="0.3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x14ac:dyDescent="0.3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x14ac:dyDescent="0.3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x14ac:dyDescent="0.3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x14ac:dyDescent="0.3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x14ac:dyDescent="0.3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x14ac:dyDescent="0.3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x14ac:dyDescent="0.3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x14ac:dyDescent="0.3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x14ac:dyDescent="0.3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x14ac:dyDescent="0.3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x14ac:dyDescent="0.3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x14ac:dyDescent="0.3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x14ac:dyDescent="0.3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x14ac:dyDescent="0.3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x14ac:dyDescent="0.3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x14ac:dyDescent="0.3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x14ac:dyDescent="0.3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x14ac:dyDescent="0.3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x14ac:dyDescent="0.3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x14ac:dyDescent="0.3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x14ac:dyDescent="0.3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x14ac:dyDescent="0.3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x14ac:dyDescent="0.3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x14ac:dyDescent="0.3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x14ac:dyDescent="0.3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x14ac:dyDescent="0.3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x14ac:dyDescent="0.3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x14ac:dyDescent="0.3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x14ac:dyDescent="0.3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x14ac:dyDescent="0.3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x14ac:dyDescent="0.3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x14ac:dyDescent="0.3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x14ac:dyDescent="0.3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x14ac:dyDescent="0.3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x14ac:dyDescent="0.3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x14ac:dyDescent="0.3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x14ac:dyDescent="0.3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x14ac:dyDescent="0.3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x14ac:dyDescent="0.3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x14ac:dyDescent="0.3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x14ac:dyDescent="0.3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x14ac:dyDescent="0.3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x14ac:dyDescent="0.3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x14ac:dyDescent="0.3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x14ac:dyDescent="0.3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x14ac:dyDescent="0.3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x14ac:dyDescent="0.3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x14ac:dyDescent="0.3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x14ac:dyDescent="0.3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x14ac:dyDescent="0.3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x14ac:dyDescent="0.3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x14ac:dyDescent="0.3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x14ac:dyDescent="0.3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x14ac:dyDescent="0.3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x14ac:dyDescent="0.3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x14ac:dyDescent="0.3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x14ac:dyDescent="0.3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x14ac:dyDescent="0.3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x14ac:dyDescent="0.3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x14ac:dyDescent="0.3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x14ac:dyDescent="0.3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x14ac:dyDescent="0.3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x14ac:dyDescent="0.3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x14ac:dyDescent="0.3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x14ac:dyDescent="0.3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x14ac:dyDescent="0.3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x14ac:dyDescent="0.3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x14ac:dyDescent="0.3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x14ac:dyDescent="0.3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x14ac:dyDescent="0.3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x14ac:dyDescent="0.3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x14ac:dyDescent="0.3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x14ac:dyDescent="0.3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x14ac:dyDescent="0.3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x14ac:dyDescent="0.3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x14ac:dyDescent="0.3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x14ac:dyDescent="0.3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x14ac:dyDescent="0.3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x14ac:dyDescent="0.3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x14ac:dyDescent="0.3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x14ac:dyDescent="0.3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x14ac:dyDescent="0.3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x14ac:dyDescent="0.3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x14ac:dyDescent="0.3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x14ac:dyDescent="0.3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x14ac:dyDescent="0.3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x14ac:dyDescent="0.3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x14ac:dyDescent="0.3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x14ac:dyDescent="0.3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x14ac:dyDescent="0.3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x14ac:dyDescent="0.3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x14ac:dyDescent="0.3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x14ac:dyDescent="0.3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x14ac:dyDescent="0.3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x14ac:dyDescent="0.3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x14ac:dyDescent="0.3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x14ac:dyDescent="0.3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x14ac:dyDescent="0.3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x14ac:dyDescent="0.3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x14ac:dyDescent="0.3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x14ac:dyDescent="0.3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x14ac:dyDescent="0.3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x14ac:dyDescent="0.3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x14ac:dyDescent="0.3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x14ac:dyDescent="0.3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x14ac:dyDescent="0.3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x14ac:dyDescent="0.3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x14ac:dyDescent="0.3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x14ac:dyDescent="0.3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x14ac:dyDescent="0.3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x14ac:dyDescent="0.3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2022-12-19T09:25:27Z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