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1\ZŠ\"/>
    </mc:Choice>
  </mc:AlternateContent>
  <xr:revisionPtr revIDLastSave="0" documentId="8_{6809250F-2817-4296-A078-7FEDF471B13A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AH17" i="7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<sst xmlns="http://schemas.openxmlformats.org/spreadsheetml/2006/main" count="235" uniqueCount="77">
  <si>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</si>
  <si>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</si>
  <si>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</si>
  <si>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</si>
  <si>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</si>
  <si>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</si>
  <si>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</si>
  <si>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</si>
  <si>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</si>
  <si>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</si>
  <si>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</si>
  <si>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</si>
  <si>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</si>
  <si>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</si>
  <si>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</si>
  <si>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</si>
  <si>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</si>
  <si>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</si>
  <si>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</si>
  <si>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</si>
  <si>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</si>
  <si>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</si>
  <si>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</si>
  <si>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</si>
  <si>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</si>
  <si>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</si>
  <si>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</si>
  <si>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</si>
  <si>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</si>
  <si>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</si>
  <si>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</si>
  <si>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</si>
  <si>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</si>
  <si>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</si>
  <si>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</si>
  <si>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</si>
  <si>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</si>
  <si>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</si>
  <si>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</si>
  <si>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</si>
  <si>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</si>
  <si>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</si>
  <si>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</si>
  <si>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</si>
  <si>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</si>
  <si>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</si>
  <si>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</si>
  <si>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</si>
  <si>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</si>
  <si>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</si>
  <si>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</si>
  <si>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</si>
  <si>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</si>
  <si>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</si>
  <si>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</si>
  <si>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</si>
  <si>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</si>
  <si>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</si>
  <si>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</si>
  <si>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</si>
  <si>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</si>
  <si>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</si>
  <si>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</si>
  <si>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</si>
  <si>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</si>
  <si>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</si>
  <si>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</si>
  <si>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</si>
  <si>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</si>
  <si>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</si>
  <si>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</si>
  <si>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</si>
  <si>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</si>
  <si>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</si>
  <si>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</si>
  <si>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S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</si>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</sst>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71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54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4.44140625" style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4.44140625" style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15" thickBot="1" x14ac:dyDescent="0.35">
      <c r="A3" s="105" t="s">
        <v>53</v>
      </c>
      <c r="B3" s="106"/>
      <c r="C3" s="106"/>
      <c r="D3" s="106"/>
      <c r="E3" s="106"/>
      <c r="F3" s="106"/>
      <c r="G3" s="107"/>
      <c r="H3" s="111" t="s">
        <v>52</v>
      </c>
      <c r="I3" s="112"/>
      <c r="J3" s="113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4" t="s">
        <v>51</v>
      </c>
      <c r="W3" s="116"/>
      <c r="X3" s="108" t="s">
        <v>25</v>
      </c>
      <c r="Y3" s="109"/>
      <c r="Z3" s="109"/>
      <c r="AA3" s="109"/>
      <c r="AB3" s="109"/>
      <c r="AC3" s="110"/>
      <c r="AD3" s="114" t="s">
        <v>50</v>
      </c>
      <c r="AE3" s="115"/>
      <c r="AF3" s="102">
        <v>2023</v>
      </c>
      <c r="AG3" s="103"/>
      <c r="AH3" s="104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6" t="s">
        <v>48</v>
      </c>
    </row>
    <row r="6" spans="1:34" ht="15" thickBot="1" x14ac:dyDescent="0.35">
      <c r="A6" s="119"/>
      <c r="B6" s="120"/>
      <c r="C6" s="31">
        <f t="shared" ref="C6:AD6" si="0">(DATE($AF$3,$AU$24,C5))</f>
        <v>44927</v>
      </c>
      <c r="D6" s="30">
        <f t="shared" si="0"/>
        <v>44928</v>
      </c>
      <c r="E6" s="30">
        <f t="shared" si="0"/>
        <v>44929</v>
      </c>
      <c r="F6" s="30">
        <f t="shared" si="0"/>
        <v>44930</v>
      </c>
      <c r="G6" s="30">
        <f t="shared" si="0"/>
        <v>44931</v>
      </c>
      <c r="H6" s="30">
        <f t="shared" si="0"/>
        <v>44932</v>
      </c>
      <c r="I6" s="30">
        <f t="shared" si="0"/>
        <v>44933</v>
      </c>
      <c r="J6" s="30">
        <f t="shared" si="0"/>
        <v>44934</v>
      </c>
      <c r="K6" s="30">
        <f t="shared" si="0"/>
        <v>44935</v>
      </c>
      <c r="L6" s="30">
        <f t="shared" si="0"/>
        <v>44936</v>
      </c>
      <c r="M6" s="30">
        <f t="shared" si="0"/>
        <v>44937</v>
      </c>
      <c r="N6" s="30">
        <f t="shared" si="0"/>
        <v>44938</v>
      </c>
      <c r="O6" s="30">
        <f t="shared" si="0"/>
        <v>44939</v>
      </c>
      <c r="P6" s="30">
        <f t="shared" si="0"/>
        <v>44940</v>
      </c>
      <c r="Q6" s="30">
        <f t="shared" si="0"/>
        <v>44941</v>
      </c>
      <c r="R6" s="30">
        <f t="shared" si="0"/>
        <v>44942</v>
      </c>
      <c r="S6" s="30">
        <f t="shared" si="0"/>
        <v>44943</v>
      </c>
      <c r="T6" s="30">
        <f t="shared" si="0"/>
        <v>44944</v>
      </c>
      <c r="U6" s="30">
        <f t="shared" si="0"/>
        <v>44945</v>
      </c>
      <c r="V6" s="30">
        <f t="shared" si="0"/>
        <v>44946</v>
      </c>
      <c r="W6" s="30">
        <f t="shared" si="0"/>
        <v>44947</v>
      </c>
      <c r="X6" s="30">
        <f t="shared" si="0"/>
        <v>44948</v>
      </c>
      <c r="Y6" s="30">
        <f t="shared" si="0"/>
        <v>44949</v>
      </c>
      <c r="Z6" s="30">
        <f t="shared" si="0"/>
        <v>44950</v>
      </c>
      <c r="AA6" s="30">
        <f t="shared" si="0"/>
        <v>44951</v>
      </c>
      <c r="AB6" s="30">
        <f t="shared" si="0"/>
        <v>44952</v>
      </c>
      <c r="AC6" s="30">
        <f t="shared" si="0"/>
        <v>44953</v>
      </c>
      <c r="AD6" s="30">
        <f t="shared" si="0"/>
        <v>44954</v>
      </c>
      <c r="AE6" s="30">
        <f>IF(ISERROR(DATE($AF$3,$AU$24,AE5)),"",(DATE($AF$3,$AU$24,AE5)))</f>
        <v>44955</v>
      </c>
      <c r="AF6" s="30">
        <f>IF(ISERROR(DATE($AF$3,$AU$24,AF5)),"",(DATE($AF$3,$AU$24,AF5)))</f>
        <v>44956</v>
      </c>
      <c r="AG6" s="77">
        <f>IF(ISERROR(DATE($AF$3,$AU$24,AG5)),"",(DATE($AF$3,$AU$24,AG5)))</f>
        <v>44957</v>
      </c>
      <c r="AH6" s="97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" thickBot="1" x14ac:dyDescent="0.35">
      <c r="A8" s="125" t="s">
        <v>61</v>
      </c>
      <c r="B8" s="126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41.4" x14ac:dyDescent="0.3">
      <c r="A10" s="65" t="s">
        <v>56</v>
      </c>
      <c r="B10" s="88" t="s">
        <v>71</v>
      </c>
      <c r="C10" s="40"/>
      <c r="D10" s="40"/>
      <c r="E10" s="40"/>
      <c r="F10" s="40"/>
      <c r="G10" s="40"/>
      <c r="H10" s="40"/>
      <c r="I10" s="40"/>
      <c r="J10" s="40"/>
      <c r="K10" s="40">
        <v>7.5</v>
      </c>
      <c r="L10" s="40">
        <v>7.5</v>
      </c>
      <c r="M10" s="40">
        <v>7.5</v>
      </c>
      <c r="N10" s="40">
        <v>4</v>
      </c>
      <c r="O10" s="40">
        <v>7.5</v>
      </c>
      <c r="P10" s="40"/>
      <c r="Q10" s="40"/>
      <c r="R10" s="40">
        <v>7.5</v>
      </c>
      <c r="S10" s="40">
        <v>7.5</v>
      </c>
      <c r="T10" s="40">
        <v>7.5</v>
      </c>
      <c r="U10" s="40">
        <v>7.5</v>
      </c>
      <c r="V10" s="40">
        <v>7.5</v>
      </c>
      <c r="W10" s="40"/>
      <c r="X10" s="40"/>
      <c r="Y10" s="40">
        <v>7.5</v>
      </c>
      <c r="Z10" s="40"/>
      <c r="AA10" s="40">
        <v>7.5</v>
      </c>
      <c r="AB10" s="40">
        <v>7.5</v>
      </c>
      <c r="AC10" s="40">
        <v>7.5</v>
      </c>
      <c r="AD10" s="40"/>
      <c r="AE10" s="40"/>
      <c r="AF10" s="40">
        <v>7.5</v>
      </c>
      <c r="AG10" s="40">
        <v>7.5</v>
      </c>
      <c r="AH10" s="86">
        <f t="shared" ref="AH10:AH16" si="1">SUM(C10:AG10)</f>
        <v>116.5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" thickBot="1" x14ac:dyDescent="0.35">
      <c r="A12" s="127" t="s">
        <v>62</v>
      </c>
      <c r="B12" s="128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6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6">
        <f t="shared" si="1"/>
        <v>0</v>
      </c>
    </row>
    <row r="14" spans="1:34" x14ac:dyDescent="0.3">
      <c r="A14" s="123" t="s">
        <v>63</v>
      </c>
      <c r="B14" s="124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2"/>
      <c r="AH14" s="86"/>
    </row>
    <row r="15" spans="1:34" ht="27.6" x14ac:dyDescent="0.3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5" customHeight="1" thickBot="1" x14ac:dyDescent="0.35">
      <c r="A16" s="94" t="s">
        <v>59</v>
      </c>
      <c r="B16" s="95" t="s">
        <v>69</v>
      </c>
      <c r="C16" s="73"/>
      <c r="D16" s="48"/>
      <c r="E16" s="48"/>
      <c r="F16" s="48"/>
      <c r="G16" s="48"/>
      <c r="H16" s="48"/>
      <c r="I16" s="48"/>
      <c r="J16" s="48"/>
      <c r="K16" s="48"/>
      <c r="L16" s="48"/>
      <c r="M16" s="48">
        <v>1</v>
      </c>
      <c r="N16" s="48"/>
      <c r="O16" s="48"/>
      <c r="P16" s="48"/>
      <c r="Q16" s="48"/>
      <c r="R16" s="48"/>
      <c r="S16" s="48"/>
      <c r="T16" s="48">
        <v>1</v>
      </c>
      <c r="U16" s="48"/>
      <c r="V16" s="48"/>
      <c r="W16" s="48"/>
      <c r="X16" s="48"/>
      <c r="Y16" s="48"/>
      <c r="Z16" s="48"/>
      <c r="AA16" s="48">
        <v>1</v>
      </c>
      <c r="AB16" s="48"/>
      <c r="AC16" s="48"/>
      <c r="AD16" s="48"/>
      <c r="AE16" s="48"/>
      <c r="AF16" s="48"/>
      <c r="AG16" s="83"/>
      <c r="AH16" s="87">
        <f t="shared" si="1"/>
        <v>3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7.5</v>
      </c>
      <c r="M17" s="49">
        <f t="shared" si="2"/>
        <v>8.5</v>
      </c>
      <c r="N17" s="49">
        <f t="shared" si="2"/>
        <v>4</v>
      </c>
      <c r="O17" s="49">
        <f t="shared" si="2"/>
        <v>7.5</v>
      </c>
      <c r="P17" s="49">
        <f t="shared" si="2"/>
        <v>0</v>
      </c>
      <c r="Q17" s="49">
        <f t="shared" si="2"/>
        <v>0</v>
      </c>
      <c r="R17" s="49">
        <f t="shared" si="2"/>
        <v>7.5</v>
      </c>
      <c r="S17" s="49">
        <f t="shared" si="2"/>
        <v>7.5</v>
      </c>
      <c r="T17" s="49">
        <f t="shared" si="2"/>
        <v>8.5</v>
      </c>
      <c r="U17" s="49">
        <f t="shared" si="2"/>
        <v>7.5</v>
      </c>
      <c r="V17" s="49">
        <f t="shared" si="2"/>
        <v>7.5</v>
      </c>
      <c r="W17" s="49">
        <f t="shared" si="2"/>
        <v>0</v>
      </c>
      <c r="X17" s="49">
        <f t="shared" si="2"/>
        <v>0</v>
      </c>
      <c r="Y17" s="49">
        <f t="shared" si="2"/>
        <v>7.5</v>
      </c>
      <c r="Z17" s="49">
        <f t="shared" si="2"/>
        <v>0</v>
      </c>
      <c r="AA17" s="49">
        <f t="shared" si="2"/>
        <v>8.5</v>
      </c>
      <c r="AB17" s="49">
        <f t="shared" si="2"/>
        <v>7.5</v>
      </c>
      <c r="AC17" s="49">
        <f t="shared" si="2"/>
        <v>7.5</v>
      </c>
      <c r="AD17" s="49">
        <f t="shared" si="2"/>
        <v>0</v>
      </c>
      <c r="AE17" s="49">
        <f t="shared" si="2"/>
        <v>0</v>
      </c>
      <c r="AF17" s="49">
        <f t="shared" si="2"/>
        <v>7.5</v>
      </c>
      <c r="AG17" s="50">
        <f t="shared" si="2"/>
        <v>7.5</v>
      </c>
      <c r="AH17" s="50">
        <f t="shared" si="2"/>
        <v>119.5</v>
      </c>
    </row>
    <row r="18" spans="1:53" x14ac:dyDescent="0.3">
      <c r="A18" s="121" t="s">
        <v>44</v>
      </c>
      <c r="B18" s="121"/>
      <c r="C18" s="90"/>
      <c r="D18" s="90"/>
      <c r="E18" s="90"/>
      <c r="F18" s="90"/>
      <c r="G18" s="90"/>
      <c r="H18" s="90"/>
      <c r="I18" s="90"/>
      <c r="J18" s="90"/>
      <c r="K18" s="90">
        <v>0.3125</v>
      </c>
      <c r="L18" s="90">
        <v>0.3125</v>
      </c>
      <c r="M18" s="90">
        <v>0.3125</v>
      </c>
      <c r="N18" s="90">
        <v>0.3125</v>
      </c>
      <c r="O18" s="90">
        <v>0.3125</v>
      </c>
      <c r="P18" s="90"/>
      <c r="Q18" s="90"/>
      <c r="R18" s="90">
        <v>0.3125</v>
      </c>
      <c r="S18" s="90">
        <v>0.3125</v>
      </c>
      <c r="T18" s="90">
        <v>0.3125</v>
      </c>
      <c r="U18" s="90">
        <v>0.3125</v>
      </c>
      <c r="V18" s="90">
        <v>0.3125</v>
      </c>
      <c r="W18" s="90"/>
      <c r="X18" s="90"/>
      <c r="Y18" s="90">
        <v>0.3125</v>
      </c>
      <c r="Z18" s="90"/>
      <c r="AA18" s="90">
        <v>0.3125</v>
      </c>
      <c r="AB18" s="90">
        <v>0.3125</v>
      </c>
      <c r="AC18" s="90">
        <v>0.3125</v>
      </c>
      <c r="AD18" s="90"/>
      <c r="AE18" s="90"/>
      <c r="AF18" s="90">
        <v>0.3125</v>
      </c>
      <c r="AG18" s="90">
        <v>0.3125</v>
      </c>
      <c r="AH18" s="41"/>
    </row>
    <row r="19" spans="1:53" x14ac:dyDescent="0.3">
      <c r="A19" s="122" t="s">
        <v>43</v>
      </c>
      <c r="B19" s="122"/>
      <c r="C19" s="90"/>
      <c r="D19" s="90"/>
      <c r="E19" s="90"/>
      <c r="F19" s="90"/>
      <c r="G19" s="90"/>
      <c r="H19" s="90"/>
      <c r="I19" s="90"/>
      <c r="J19" s="90"/>
      <c r="K19" s="90">
        <v>0.64583333333333337</v>
      </c>
      <c r="L19" s="90">
        <v>0.64583333333333337</v>
      </c>
      <c r="M19" s="90">
        <v>0.72916666666666663</v>
      </c>
      <c r="N19" s="90">
        <v>0.64583333333333337</v>
      </c>
      <c r="O19" s="90">
        <v>0.64583333333333337</v>
      </c>
      <c r="P19" s="90"/>
      <c r="Q19" s="90"/>
      <c r="R19" s="90">
        <v>0.64583333333333337</v>
      </c>
      <c r="S19" s="90">
        <v>0.64583333333333337</v>
      </c>
      <c r="T19" s="90">
        <v>0.72916666666666663</v>
      </c>
      <c r="U19" s="90">
        <v>0.64583333333333337</v>
      </c>
      <c r="V19" s="90">
        <v>0.64583333333333337</v>
      </c>
      <c r="W19" s="90"/>
      <c r="X19" s="90"/>
      <c r="Y19" s="90">
        <v>0.64583333333333337</v>
      </c>
      <c r="Z19" s="90"/>
      <c r="AA19" s="90">
        <v>0.72916666666666663</v>
      </c>
      <c r="AB19" s="90">
        <v>0.64583333333333337</v>
      </c>
      <c r="AC19" s="90">
        <v>0.64583333333333337</v>
      </c>
      <c r="AD19" s="90"/>
      <c r="AE19" s="90"/>
      <c r="AF19" s="90">
        <v>0.64583333333333337</v>
      </c>
      <c r="AG19" s="90">
        <v>0.64583333333333337</v>
      </c>
      <c r="AH19" s="42"/>
    </row>
    <row r="20" spans="1:53" x14ac:dyDescent="0.3">
      <c r="A20" s="118" t="s">
        <v>42</v>
      </c>
      <c r="B20" s="118"/>
      <c r="C20" s="51">
        <f>C19-C18</f>
        <v>0</v>
      </c>
      <c r="D20" s="51">
        <f t="shared" ref="D20:AG20" si="3">D19-D18</f>
        <v>0</v>
      </c>
      <c r="E20" s="51">
        <f>E19-E18</f>
        <v>0</v>
      </c>
      <c r="F20" s="51">
        <f>F19-F18</f>
        <v>0</v>
      </c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0.41666666666666663</v>
      </c>
      <c r="N20" s="51">
        <f t="shared" si="3"/>
        <v>0.33333333333333337</v>
      </c>
      <c r="O20" s="51">
        <f t="shared" si="3"/>
        <v>0.33333333333333337</v>
      </c>
      <c r="P20" s="51">
        <f t="shared" si="3"/>
        <v>0</v>
      </c>
      <c r="Q20" s="51">
        <f t="shared" si="3"/>
        <v>0</v>
      </c>
      <c r="R20" s="51">
        <f t="shared" si="3"/>
        <v>0.33333333333333337</v>
      </c>
      <c r="S20" s="51">
        <f t="shared" si="3"/>
        <v>0.33333333333333337</v>
      </c>
      <c r="T20" s="51">
        <f t="shared" si="3"/>
        <v>0.41666666666666663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</v>
      </c>
      <c r="X20" s="51">
        <f t="shared" si="3"/>
        <v>0</v>
      </c>
      <c r="Y20" s="51">
        <f t="shared" si="3"/>
        <v>0.33333333333333337</v>
      </c>
      <c r="Z20" s="51">
        <f t="shared" si="3"/>
        <v>0</v>
      </c>
      <c r="AA20" s="51">
        <f t="shared" si="3"/>
        <v>0.41666666666666663</v>
      </c>
      <c r="AB20" s="51">
        <f t="shared" si="3"/>
        <v>0.33333333333333337</v>
      </c>
      <c r="AC20" s="51">
        <f t="shared" si="3"/>
        <v>0.33333333333333337</v>
      </c>
      <c r="AD20" s="51">
        <f t="shared" si="3"/>
        <v>0</v>
      </c>
      <c r="AE20" s="51">
        <f t="shared" si="3"/>
        <v>0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3">
      <c r="A21" s="117" t="s">
        <v>54</v>
      </c>
      <c r="B21" s="118"/>
      <c r="C21" s="55">
        <f>(C20-INT(C20))*24</f>
        <v>0</v>
      </c>
      <c r="D21" s="55">
        <f>(D20-INT(D20))*24</f>
        <v>0</v>
      </c>
      <c r="E21" s="55">
        <f t="shared" ref="E21:AF21" si="4">(E20-INT(E20))*24</f>
        <v>0</v>
      </c>
      <c r="F21" s="55">
        <f t="shared" si="4"/>
        <v>0</v>
      </c>
      <c r="G21" s="55">
        <f>(G20-INT(G20))*24</f>
        <v>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8</v>
      </c>
      <c r="M21" s="55">
        <f t="shared" si="4"/>
        <v>10</v>
      </c>
      <c r="N21" s="55">
        <f t="shared" si="4"/>
        <v>8</v>
      </c>
      <c r="O21" s="55">
        <f t="shared" si="4"/>
        <v>8</v>
      </c>
      <c r="P21" s="55">
        <f t="shared" si="4"/>
        <v>0</v>
      </c>
      <c r="Q21" s="55">
        <f t="shared" si="4"/>
        <v>0</v>
      </c>
      <c r="R21" s="55">
        <f t="shared" si="4"/>
        <v>8</v>
      </c>
      <c r="S21" s="55">
        <f t="shared" si="4"/>
        <v>8</v>
      </c>
      <c r="T21" s="55">
        <f t="shared" si="4"/>
        <v>10</v>
      </c>
      <c r="U21" s="55">
        <f t="shared" si="4"/>
        <v>8</v>
      </c>
      <c r="V21" s="55">
        <f t="shared" si="4"/>
        <v>8</v>
      </c>
      <c r="W21" s="55">
        <f t="shared" si="4"/>
        <v>0</v>
      </c>
      <c r="X21" s="55">
        <f t="shared" si="4"/>
        <v>0</v>
      </c>
      <c r="Y21" s="55">
        <f t="shared" si="4"/>
        <v>8</v>
      </c>
      <c r="Z21" s="55">
        <f t="shared" si="4"/>
        <v>0</v>
      </c>
      <c r="AA21" s="55">
        <f t="shared" si="4"/>
        <v>10</v>
      </c>
      <c r="AB21" s="55">
        <f t="shared" si="4"/>
        <v>8</v>
      </c>
      <c r="AC21" s="55">
        <f t="shared" si="4"/>
        <v>8</v>
      </c>
      <c r="AD21" s="55">
        <f t="shared" si="4"/>
        <v>0</v>
      </c>
      <c r="AE21" s="55">
        <f t="shared" si="4"/>
        <v>0</v>
      </c>
      <c r="AF21" s="55">
        <f t="shared" si="4"/>
        <v>8</v>
      </c>
      <c r="AG21" s="51">
        <f t="shared" ref="AG21" si="5">(AG20-INT(AG20))*24</f>
        <v>8</v>
      </c>
      <c r="AH21" s="43"/>
    </row>
    <row r="22" spans="1:53" x14ac:dyDescent="0.3">
      <c r="A22" s="70" t="s">
        <v>41</v>
      </c>
      <c r="B22" s="70"/>
      <c r="C22" s="54"/>
      <c r="D22" s="170" t="s">
        <v>67</v>
      </c>
      <c r="E22" s="170" t="s">
        <v>67</v>
      </c>
      <c r="F22" s="170" t="s">
        <v>67</v>
      </c>
      <c r="G22" s="54" t="s">
        <v>67</v>
      </c>
      <c r="H22" s="170" t="s">
        <v>75</v>
      </c>
      <c r="I22" s="170"/>
      <c r="J22" s="170"/>
      <c r="K22" s="54"/>
      <c r="L22" s="170"/>
      <c r="M22" s="54"/>
      <c r="N22" s="54" t="s">
        <v>76</v>
      </c>
      <c r="O22" s="170"/>
      <c r="P22" s="54"/>
      <c r="Q22" s="170"/>
      <c r="R22" s="170"/>
      <c r="S22" s="54"/>
      <c r="T22" s="170"/>
      <c r="U22" s="54"/>
      <c r="V22" s="91"/>
      <c r="W22" s="52"/>
      <c r="X22" s="170"/>
      <c r="Y22" s="54"/>
      <c r="Z22" s="170" t="s">
        <v>68</v>
      </c>
      <c r="AA22" s="54"/>
      <c r="AB22" s="54"/>
      <c r="AC22" s="170"/>
      <c r="AD22" s="170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134" t="s">
        <v>40</v>
      </c>
      <c r="B24" s="135"/>
      <c r="K24" s="138" t="s">
        <v>55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S24" s="1">
        <v>2016</v>
      </c>
      <c r="AU24" s="1">
        <f>MONTH(DATEVALUE(X3&amp;" 1"))</f>
        <v>1</v>
      </c>
      <c r="AV24" s="131" t="s">
        <v>39</v>
      </c>
      <c r="AW24" s="132"/>
      <c r="AX24" s="132"/>
      <c r="AY24" s="132"/>
      <c r="AZ24" s="133"/>
      <c r="BA24" s="7">
        <f>DATE($AF$3,1,1)</f>
        <v>44927</v>
      </c>
    </row>
    <row r="25" spans="1:53" ht="15" thickBot="1" x14ac:dyDescent="0.35">
      <c r="A25" s="136"/>
      <c r="B25" s="137"/>
      <c r="K25" s="141" t="s">
        <v>70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3"/>
      <c r="AS25" s="1">
        <v>2017</v>
      </c>
      <c r="AV25" s="131" t="s">
        <v>38</v>
      </c>
      <c r="AW25" s="132"/>
      <c r="AX25" s="132"/>
      <c r="AY25" s="132"/>
      <c r="AZ25" s="133"/>
      <c r="BA25" s="7">
        <f>DATE($AF$3,1,6)</f>
        <v>44932</v>
      </c>
    </row>
    <row r="26" spans="1:53" ht="21" customHeight="1" x14ac:dyDescent="0.3">
      <c r="A26" s="25" t="s">
        <v>37</v>
      </c>
      <c r="B26" s="24">
        <v>116.5</v>
      </c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6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7.5</v>
      </c>
      <c r="K27" s="144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6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30</v>
      </c>
      <c r="K28" s="144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6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44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9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92">
        <v>0</v>
      </c>
      <c r="K32" s="147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93">
        <v>0</v>
      </c>
      <c r="K33" s="147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9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165</v>
      </c>
      <c r="K34" s="147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9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44958</v>
      </c>
      <c r="K35" s="147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50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2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29" t="s">
        <v>9</v>
      </c>
      <c r="C38" s="129"/>
      <c r="D38" s="129"/>
      <c r="E38" s="13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53" priority="59" operator="greaterThan">
      <formula>12</formula>
    </cfRule>
  </conditionalFormatting>
  <conditionalFormatting sqref="C23:AG23 AH20:AH21">
    <cfRule type="cellIs" dxfId="52" priority="58" operator="greaterThan">
      <formula>12</formula>
    </cfRule>
  </conditionalFormatting>
  <conditionalFormatting sqref="C5:AG6">
    <cfRule type="expression" dxfId="51" priority="96">
      <formula>OR(WEEKDAY(C$6,2)=6,WEEKDAY(C$6,2)=7)</formula>
    </cfRule>
    <cfRule type="expression" dxfId="50" priority="97">
      <formula>VLOOKUP(C$6,$BA$24:$BA$38,1,0)</formula>
    </cfRule>
  </conditionalFormatting>
  <conditionalFormatting sqref="C22:F22 H22:M22 O22:T22 V22:AG22">
    <cfRule type="cellIs" dxfId="20" priority="7" operator="greaterThan">
      <formula>12</formula>
    </cfRule>
  </conditionalFormatting>
  <conditionalFormatting sqref="G22">
    <cfRule type="cellIs" dxfId="19" priority="6" operator="greaterThan">
      <formula>12</formula>
    </cfRule>
  </conditionalFormatting>
  <conditionalFormatting sqref="N22">
    <cfRule type="cellIs" dxfId="18" priority="5" operator="greaterThan">
      <formula>12</formula>
    </cfRule>
  </conditionalFormatting>
  <conditionalFormatting sqref="U22">
    <cfRule type="cellIs" dxfId="17" priority="4" operator="greaterThan">
      <formula>12</formula>
    </cfRule>
  </conditionalFormatting>
  <conditionalFormatting sqref="C18:AG19">
    <cfRule type="cellIs" dxfId="8" priority="3" operator="greaterThan">
      <formula>12</formula>
    </cfRule>
  </conditionalFormatting>
  <conditionalFormatting sqref="C10:AG16">
    <cfRule type="expression" dxfId="5" priority="1">
      <formula>OR(WEEKDAY(C$6,2)=6,WEEKDAY(C$6,2)=7)</formula>
    </cfRule>
    <cfRule type="expression" dxfId="4" priority="2">
      <formula>VLOOKUP(C$6,$BA$24:$BA$38,1,0)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CD7D3BDE-3920-47EC-894B-14AD4FCB5FA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B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4.44140625" style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4.44140625" style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15" thickBot="1" x14ac:dyDescent="0.35">
      <c r="A3" s="105" t="s">
        <v>53</v>
      </c>
      <c r="B3" s="106"/>
      <c r="C3" s="106"/>
      <c r="D3" s="106"/>
      <c r="E3" s="106"/>
      <c r="F3" s="106"/>
      <c r="G3" s="107"/>
      <c r="H3" s="111" t="s">
        <v>52</v>
      </c>
      <c r="I3" s="112"/>
      <c r="J3" s="113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4" t="s">
        <v>51</v>
      </c>
      <c r="W3" s="116"/>
      <c r="X3" s="108" t="s">
        <v>25</v>
      </c>
      <c r="Y3" s="109"/>
      <c r="Z3" s="109"/>
      <c r="AA3" s="109"/>
      <c r="AB3" s="109"/>
      <c r="AC3" s="110"/>
      <c r="AD3" s="114" t="s">
        <v>50</v>
      </c>
      <c r="AE3" s="115"/>
      <c r="AF3" s="102">
        <v>2023</v>
      </c>
      <c r="AG3" s="103"/>
      <c r="AH3" s="104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6" t="s">
        <v>48</v>
      </c>
    </row>
    <row r="6" spans="1:34" ht="15" thickBot="1" x14ac:dyDescent="0.35">
      <c r="A6" s="119"/>
      <c r="B6" s="120"/>
      <c r="C6" s="31">
        <f t="shared" ref="C6:AD6" si="0">(DATE($AF$3,$AU$24,C5))</f>
        <v>44927</v>
      </c>
      <c r="D6" s="30">
        <f t="shared" si="0"/>
        <v>44928</v>
      </c>
      <c r="E6" s="30">
        <f t="shared" si="0"/>
        <v>44929</v>
      </c>
      <c r="F6" s="30">
        <f t="shared" si="0"/>
        <v>44930</v>
      </c>
      <c r="G6" s="30">
        <f t="shared" si="0"/>
        <v>44931</v>
      </c>
      <c r="H6" s="30">
        <f t="shared" si="0"/>
        <v>44932</v>
      </c>
      <c r="I6" s="30">
        <f t="shared" si="0"/>
        <v>44933</v>
      </c>
      <c r="J6" s="30">
        <f t="shared" si="0"/>
        <v>44934</v>
      </c>
      <c r="K6" s="30">
        <f t="shared" si="0"/>
        <v>44935</v>
      </c>
      <c r="L6" s="30">
        <f t="shared" si="0"/>
        <v>44936</v>
      </c>
      <c r="M6" s="30">
        <f t="shared" si="0"/>
        <v>44937</v>
      </c>
      <c r="N6" s="30">
        <f t="shared" si="0"/>
        <v>44938</v>
      </c>
      <c r="O6" s="30">
        <f t="shared" si="0"/>
        <v>44939</v>
      </c>
      <c r="P6" s="30">
        <f t="shared" si="0"/>
        <v>44940</v>
      </c>
      <c r="Q6" s="30">
        <f t="shared" si="0"/>
        <v>44941</v>
      </c>
      <c r="R6" s="30">
        <f t="shared" si="0"/>
        <v>44942</v>
      </c>
      <c r="S6" s="30">
        <f t="shared" si="0"/>
        <v>44943</v>
      </c>
      <c r="T6" s="30">
        <f t="shared" si="0"/>
        <v>44944</v>
      </c>
      <c r="U6" s="30">
        <f t="shared" si="0"/>
        <v>44945</v>
      </c>
      <c r="V6" s="30">
        <f t="shared" si="0"/>
        <v>44946</v>
      </c>
      <c r="W6" s="30">
        <f t="shared" si="0"/>
        <v>44947</v>
      </c>
      <c r="X6" s="30">
        <f t="shared" si="0"/>
        <v>44948</v>
      </c>
      <c r="Y6" s="30">
        <f t="shared" si="0"/>
        <v>44949</v>
      </c>
      <c r="Z6" s="30">
        <f t="shared" si="0"/>
        <v>44950</v>
      </c>
      <c r="AA6" s="30">
        <f t="shared" si="0"/>
        <v>44951</v>
      </c>
      <c r="AB6" s="30">
        <f t="shared" si="0"/>
        <v>44952</v>
      </c>
      <c r="AC6" s="30">
        <f t="shared" si="0"/>
        <v>44953</v>
      </c>
      <c r="AD6" s="30">
        <f t="shared" si="0"/>
        <v>44954</v>
      </c>
      <c r="AE6" s="30">
        <f>IF(ISERROR(DATE($AF$3,$AU$24,AE5)),"",(DATE($AF$3,$AU$24,AE5)))</f>
        <v>44955</v>
      </c>
      <c r="AF6" s="30">
        <f>IF(ISERROR(DATE($AF$3,$AU$24,AF5)),"",(DATE($AF$3,$AU$24,AF5)))</f>
        <v>44956</v>
      </c>
      <c r="AG6" s="77">
        <f>IF(ISERROR(DATE($AF$3,$AU$24,AG5)),"",(DATE($AF$3,$AU$24,AG5)))</f>
        <v>44957</v>
      </c>
      <c r="AH6" s="97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" thickBot="1" x14ac:dyDescent="0.35">
      <c r="A8" s="125" t="s">
        <v>61</v>
      </c>
      <c r="B8" s="126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41.4" x14ac:dyDescent="0.3">
      <c r="A10" s="65" t="s">
        <v>56</v>
      </c>
      <c r="B10" s="88" t="s">
        <v>71</v>
      </c>
      <c r="C10" s="40"/>
      <c r="D10" s="40"/>
      <c r="E10" s="40"/>
      <c r="F10" s="40"/>
      <c r="G10" s="40"/>
      <c r="H10" s="40"/>
      <c r="I10" s="40"/>
      <c r="J10" s="40"/>
      <c r="K10" s="40">
        <v>7.5</v>
      </c>
      <c r="L10" s="40">
        <v>7.5</v>
      </c>
      <c r="M10" s="40">
        <v>7.5</v>
      </c>
      <c r="N10" s="40">
        <v>4</v>
      </c>
      <c r="O10" s="40">
        <v>7.5</v>
      </c>
      <c r="P10" s="40"/>
      <c r="Q10" s="40"/>
      <c r="R10" s="40">
        <v>7.5</v>
      </c>
      <c r="S10" s="40">
        <v>7.5</v>
      </c>
      <c r="T10" s="40">
        <v>7.5</v>
      </c>
      <c r="U10" s="40">
        <v>7.5</v>
      </c>
      <c r="V10" s="40">
        <v>7.5</v>
      </c>
      <c r="W10" s="40"/>
      <c r="X10" s="40"/>
      <c r="Y10" s="40">
        <v>7.5</v>
      </c>
      <c r="Z10" s="40"/>
      <c r="AA10" s="40">
        <v>7.5</v>
      </c>
      <c r="AB10" s="40">
        <v>7.5</v>
      </c>
      <c r="AC10" s="40">
        <v>7.5</v>
      </c>
      <c r="AD10" s="40"/>
      <c r="AE10" s="40"/>
      <c r="AF10" s="40">
        <v>7.5</v>
      </c>
      <c r="AG10" s="40">
        <v>7.5</v>
      </c>
      <c r="AH10" s="86">
        <f t="shared" ref="AH10:AH16" si="1">SUM(C10:AG10)</f>
        <v>116.5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" thickBot="1" x14ac:dyDescent="0.35">
      <c r="A12" s="127" t="s">
        <v>62</v>
      </c>
      <c r="B12" s="128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6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6">
        <f t="shared" si="1"/>
        <v>0</v>
      </c>
    </row>
    <row r="14" spans="1:34" x14ac:dyDescent="0.3">
      <c r="A14" s="123" t="s">
        <v>63</v>
      </c>
      <c r="B14" s="124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2"/>
      <c r="AH14" s="86"/>
    </row>
    <row r="15" spans="1:34" ht="27.6" x14ac:dyDescent="0.3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5" customHeight="1" thickBot="1" x14ac:dyDescent="0.35">
      <c r="A16" s="94" t="s">
        <v>59</v>
      </c>
      <c r="B16" s="95" t="s">
        <v>69</v>
      </c>
      <c r="C16" s="73"/>
      <c r="D16" s="48"/>
      <c r="E16" s="48"/>
      <c r="F16" s="48"/>
      <c r="G16" s="48"/>
      <c r="H16" s="48"/>
      <c r="I16" s="48"/>
      <c r="J16" s="48"/>
      <c r="K16" s="48"/>
      <c r="L16" s="48"/>
      <c r="M16" s="48">
        <v>1</v>
      </c>
      <c r="N16" s="48"/>
      <c r="O16" s="48"/>
      <c r="P16" s="48"/>
      <c r="Q16" s="48"/>
      <c r="R16" s="48"/>
      <c r="S16" s="48"/>
      <c r="T16" s="48">
        <v>1</v>
      </c>
      <c r="U16" s="48"/>
      <c r="V16" s="48"/>
      <c r="W16" s="48"/>
      <c r="X16" s="48"/>
      <c r="Y16" s="48"/>
      <c r="Z16" s="48"/>
      <c r="AA16" s="48">
        <v>1</v>
      </c>
      <c r="AB16" s="48"/>
      <c r="AC16" s="48"/>
      <c r="AD16" s="48"/>
      <c r="AE16" s="48"/>
      <c r="AF16" s="48"/>
      <c r="AG16" s="83"/>
      <c r="AH16" s="87">
        <f t="shared" si="1"/>
        <v>3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7.5</v>
      </c>
      <c r="M17" s="49">
        <f t="shared" si="2"/>
        <v>8.5</v>
      </c>
      <c r="N17" s="49">
        <f t="shared" si="2"/>
        <v>4</v>
      </c>
      <c r="O17" s="49">
        <f t="shared" si="2"/>
        <v>7.5</v>
      </c>
      <c r="P17" s="49">
        <f t="shared" si="2"/>
        <v>0</v>
      </c>
      <c r="Q17" s="49">
        <f t="shared" si="2"/>
        <v>0</v>
      </c>
      <c r="R17" s="49">
        <f t="shared" si="2"/>
        <v>7.5</v>
      </c>
      <c r="S17" s="49">
        <f t="shared" si="2"/>
        <v>7.5</v>
      </c>
      <c r="T17" s="49">
        <f t="shared" si="2"/>
        <v>8.5</v>
      </c>
      <c r="U17" s="49">
        <f t="shared" si="2"/>
        <v>7.5</v>
      </c>
      <c r="V17" s="49">
        <f t="shared" si="2"/>
        <v>7.5</v>
      </c>
      <c r="W17" s="49">
        <f t="shared" si="2"/>
        <v>0</v>
      </c>
      <c r="X17" s="49">
        <f t="shared" si="2"/>
        <v>0</v>
      </c>
      <c r="Y17" s="49">
        <f t="shared" si="2"/>
        <v>7.5</v>
      </c>
      <c r="Z17" s="49">
        <f t="shared" si="2"/>
        <v>0</v>
      </c>
      <c r="AA17" s="49">
        <f t="shared" si="2"/>
        <v>8.5</v>
      </c>
      <c r="AB17" s="49">
        <f t="shared" si="2"/>
        <v>7.5</v>
      </c>
      <c r="AC17" s="49">
        <f t="shared" si="2"/>
        <v>7.5</v>
      </c>
      <c r="AD17" s="49">
        <f t="shared" si="2"/>
        <v>0</v>
      </c>
      <c r="AE17" s="49">
        <f t="shared" si="2"/>
        <v>0</v>
      </c>
      <c r="AF17" s="49">
        <f t="shared" si="2"/>
        <v>7.5</v>
      </c>
      <c r="AG17" s="50">
        <f t="shared" si="2"/>
        <v>7.5</v>
      </c>
      <c r="AH17" s="50">
        <f t="shared" si="2"/>
        <v>119.5</v>
      </c>
    </row>
    <row r="18" spans="1:53" x14ac:dyDescent="0.3">
      <c r="A18" s="121" t="s">
        <v>44</v>
      </c>
      <c r="B18" s="121"/>
      <c r="C18" s="90"/>
      <c r="D18" s="90"/>
      <c r="E18" s="90"/>
      <c r="F18" s="90"/>
      <c r="G18" s="90"/>
      <c r="H18" s="90"/>
      <c r="I18" s="90"/>
      <c r="J18" s="90"/>
      <c r="K18" s="90">
        <v>0.3125</v>
      </c>
      <c r="L18" s="90">
        <v>0.3125</v>
      </c>
      <c r="M18" s="90">
        <v>0.3125</v>
      </c>
      <c r="N18" s="90">
        <v>0.3125</v>
      </c>
      <c r="O18" s="90">
        <v>0.3125</v>
      </c>
      <c r="P18" s="90"/>
      <c r="Q18" s="90"/>
      <c r="R18" s="90">
        <v>0.3125</v>
      </c>
      <c r="S18" s="90">
        <v>0.3125</v>
      </c>
      <c r="T18" s="90">
        <v>0.3125</v>
      </c>
      <c r="U18" s="90">
        <v>0.3125</v>
      </c>
      <c r="V18" s="90">
        <v>0.3125</v>
      </c>
      <c r="W18" s="90"/>
      <c r="X18" s="90"/>
      <c r="Y18" s="90">
        <v>0.3125</v>
      </c>
      <c r="Z18" s="90"/>
      <c r="AA18" s="90">
        <v>0.3125</v>
      </c>
      <c r="AB18" s="90">
        <v>0.3125</v>
      </c>
      <c r="AC18" s="90">
        <v>0.3125</v>
      </c>
      <c r="AD18" s="90"/>
      <c r="AE18" s="90"/>
      <c r="AF18" s="90">
        <v>0.3125</v>
      </c>
      <c r="AG18" s="90">
        <v>0.3125</v>
      </c>
      <c r="AH18" s="41"/>
    </row>
    <row r="19" spans="1:53" x14ac:dyDescent="0.3">
      <c r="A19" s="122" t="s">
        <v>43</v>
      </c>
      <c r="B19" s="122"/>
      <c r="C19" s="90"/>
      <c r="D19" s="90"/>
      <c r="E19" s="90"/>
      <c r="F19" s="90"/>
      <c r="G19" s="90"/>
      <c r="H19" s="90"/>
      <c r="I19" s="90"/>
      <c r="J19" s="90"/>
      <c r="K19" s="90">
        <v>0.64583333333333337</v>
      </c>
      <c r="L19" s="90">
        <v>0.64583333333333337</v>
      </c>
      <c r="M19" s="90">
        <v>0.72916666666666663</v>
      </c>
      <c r="N19" s="90">
        <v>0.64583333333333337</v>
      </c>
      <c r="O19" s="90">
        <v>0.64583333333333337</v>
      </c>
      <c r="P19" s="90"/>
      <c r="Q19" s="90"/>
      <c r="R19" s="90">
        <v>0.64583333333333337</v>
      </c>
      <c r="S19" s="90">
        <v>0.64583333333333337</v>
      </c>
      <c r="T19" s="90">
        <v>0.72916666666666663</v>
      </c>
      <c r="U19" s="90">
        <v>0.64583333333333337</v>
      </c>
      <c r="V19" s="90">
        <v>0.64583333333333337</v>
      </c>
      <c r="W19" s="90"/>
      <c r="X19" s="90"/>
      <c r="Y19" s="90">
        <v>0.64583333333333337</v>
      </c>
      <c r="Z19" s="90"/>
      <c r="AA19" s="90">
        <v>0.72916666666666663</v>
      </c>
      <c r="AB19" s="90">
        <v>0.64583333333333337</v>
      </c>
      <c r="AC19" s="90">
        <v>0.64583333333333337</v>
      </c>
      <c r="AD19" s="90"/>
      <c r="AE19" s="90"/>
      <c r="AF19" s="90">
        <v>0.64583333333333337</v>
      </c>
      <c r="AG19" s="90">
        <v>0.64583333333333337</v>
      </c>
      <c r="AH19" s="42"/>
    </row>
    <row r="20" spans="1:53" x14ac:dyDescent="0.3">
      <c r="A20" s="118" t="s">
        <v>42</v>
      </c>
      <c r="B20" s="118"/>
      <c r="C20" s="51">
        <f>C19-C18</f>
        <v>0</v>
      </c>
      <c r="D20" s="51">
        <f t="shared" ref="D20:AG20" si="3">D19-D18</f>
        <v>0</v>
      </c>
      <c r="E20" s="51">
        <f>E19-E18</f>
        <v>0</v>
      </c>
      <c r="F20" s="51">
        <f>F19-F18</f>
        <v>0</v>
      </c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0.41666666666666663</v>
      </c>
      <c r="N20" s="51">
        <f t="shared" si="3"/>
        <v>0.33333333333333337</v>
      </c>
      <c r="O20" s="51">
        <f t="shared" si="3"/>
        <v>0.33333333333333337</v>
      </c>
      <c r="P20" s="51">
        <f t="shared" si="3"/>
        <v>0</v>
      </c>
      <c r="Q20" s="51">
        <f t="shared" si="3"/>
        <v>0</v>
      </c>
      <c r="R20" s="51">
        <f t="shared" si="3"/>
        <v>0.33333333333333337</v>
      </c>
      <c r="S20" s="51">
        <f t="shared" si="3"/>
        <v>0.33333333333333337</v>
      </c>
      <c r="T20" s="51">
        <f t="shared" si="3"/>
        <v>0.41666666666666663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</v>
      </c>
      <c r="X20" s="51">
        <f t="shared" si="3"/>
        <v>0</v>
      </c>
      <c r="Y20" s="51">
        <f t="shared" si="3"/>
        <v>0.33333333333333337</v>
      </c>
      <c r="Z20" s="51">
        <f t="shared" si="3"/>
        <v>0</v>
      </c>
      <c r="AA20" s="51">
        <f t="shared" si="3"/>
        <v>0.41666666666666663</v>
      </c>
      <c r="AB20" s="51">
        <f t="shared" si="3"/>
        <v>0.33333333333333337</v>
      </c>
      <c r="AC20" s="51">
        <f t="shared" si="3"/>
        <v>0.33333333333333337</v>
      </c>
      <c r="AD20" s="51">
        <f t="shared" si="3"/>
        <v>0</v>
      </c>
      <c r="AE20" s="51">
        <f t="shared" si="3"/>
        <v>0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3">
      <c r="A21" s="117" t="s">
        <v>54</v>
      </c>
      <c r="B21" s="118"/>
      <c r="C21" s="55">
        <f>(C20-INT(C20))*24</f>
        <v>0</v>
      </c>
      <c r="D21" s="55">
        <f>(D20-INT(D20))*24</f>
        <v>0</v>
      </c>
      <c r="E21" s="55">
        <f t="shared" ref="E21:AG21" si="4">(E20-INT(E20))*24</f>
        <v>0</v>
      </c>
      <c r="F21" s="55">
        <f t="shared" si="4"/>
        <v>0</v>
      </c>
      <c r="G21" s="55">
        <f>(G20-INT(G20))*24</f>
        <v>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8</v>
      </c>
      <c r="M21" s="55">
        <f t="shared" si="4"/>
        <v>10</v>
      </c>
      <c r="N21" s="55">
        <f t="shared" si="4"/>
        <v>8</v>
      </c>
      <c r="O21" s="55">
        <f t="shared" si="4"/>
        <v>8</v>
      </c>
      <c r="P21" s="55">
        <f t="shared" si="4"/>
        <v>0</v>
      </c>
      <c r="Q21" s="55">
        <f t="shared" si="4"/>
        <v>0</v>
      </c>
      <c r="R21" s="55">
        <f t="shared" si="4"/>
        <v>8</v>
      </c>
      <c r="S21" s="55">
        <f t="shared" si="4"/>
        <v>8</v>
      </c>
      <c r="T21" s="55">
        <f t="shared" si="4"/>
        <v>10</v>
      </c>
      <c r="U21" s="55">
        <f t="shared" si="4"/>
        <v>8</v>
      </c>
      <c r="V21" s="55">
        <f t="shared" si="4"/>
        <v>8</v>
      </c>
      <c r="W21" s="55">
        <f t="shared" si="4"/>
        <v>0</v>
      </c>
      <c r="X21" s="55">
        <f t="shared" si="4"/>
        <v>0</v>
      </c>
      <c r="Y21" s="55">
        <f t="shared" si="4"/>
        <v>8</v>
      </c>
      <c r="Z21" s="55">
        <f t="shared" si="4"/>
        <v>0</v>
      </c>
      <c r="AA21" s="55">
        <f t="shared" si="4"/>
        <v>10</v>
      </c>
      <c r="AB21" s="55">
        <f t="shared" si="4"/>
        <v>8</v>
      </c>
      <c r="AC21" s="55">
        <f t="shared" si="4"/>
        <v>8</v>
      </c>
      <c r="AD21" s="55">
        <f t="shared" si="4"/>
        <v>0</v>
      </c>
      <c r="AE21" s="55">
        <f t="shared" si="4"/>
        <v>0</v>
      </c>
      <c r="AF21" s="55">
        <f t="shared" si="4"/>
        <v>8</v>
      </c>
      <c r="AG21" s="51">
        <f t="shared" si="4"/>
        <v>8</v>
      </c>
      <c r="AH21" s="43"/>
    </row>
    <row r="22" spans="1:53" x14ac:dyDescent="0.3">
      <c r="A22" s="70" t="s">
        <v>41</v>
      </c>
      <c r="B22" s="70"/>
      <c r="C22" s="54"/>
      <c r="D22" s="170" t="s">
        <v>67</v>
      </c>
      <c r="E22" s="170" t="s">
        <v>67</v>
      </c>
      <c r="F22" s="170" t="s">
        <v>67</v>
      </c>
      <c r="G22" s="54" t="s">
        <v>67</v>
      </c>
      <c r="H22" s="170" t="s">
        <v>75</v>
      </c>
      <c r="I22" s="170"/>
      <c r="J22" s="170"/>
      <c r="K22" s="54"/>
      <c r="L22" s="170"/>
      <c r="M22" s="54"/>
      <c r="N22" s="54" t="s">
        <v>76</v>
      </c>
      <c r="O22" s="170"/>
      <c r="P22" s="54"/>
      <c r="Q22" s="170"/>
      <c r="R22" s="170"/>
      <c r="S22" s="54"/>
      <c r="T22" s="170"/>
      <c r="U22" s="54"/>
      <c r="V22" s="91"/>
      <c r="W22" s="52"/>
      <c r="X22" s="170"/>
      <c r="Y22" s="54"/>
      <c r="Z22" s="170" t="s">
        <v>68</v>
      </c>
      <c r="AA22" s="54"/>
      <c r="AB22" s="54"/>
      <c r="AC22" s="170"/>
      <c r="AD22" s="170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134" t="s">
        <v>40</v>
      </c>
      <c r="B24" s="135"/>
      <c r="K24" s="138" t="s">
        <v>55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S24" s="1">
        <v>2016</v>
      </c>
      <c r="AU24" s="1">
        <f>MONTH(DATEVALUE(X3&amp;" 1"))</f>
        <v>1</v>
      </c>
      <c r="AV24" s="131" t="s">
        <v>39</v>
      </c>
      <c r="AW24" s="132"/>
      <c r="AX24" s="132"/>
      <c r="AY24" s="132"/>
      <c r="AZ24" s="133"/>
      <c r="BA24" s="7">
        <f>DATE($AF$3,1,1)</f>
        <v>44927</v>
      </c>
    </row>
    <row r="25" spans="1:53" ht="15" thickBot="1" x14ac:dyDescent="0.35">
      <c r="A25" s="136"/>
      <c r="B25" s="137"/>
      <c r="K25" s="141" t="s">
        <v>72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3"/>
      <c r="AS25" s="1">
        <v>2017</v>
      </c>
      <c r="AV25" s="131" t="s">
        <v>38</v>
      </c>
      <c r="AW25" s="132"/>
      <c r="AX25" s="132"/>
      <c r="AY25" s="132"/>
      <c r="AZ25" s="133"/>
      <c r="BA25" s="7">
        <f>DATE($AF$3,1,6)</f>
        <v>44932</v>
      </c>
    </row>
    <row r="26" spans="1:53" ht="21" customHeight="1" x14ac:dyDescent="0.3">
      <c r="A26" s="25" t="s">
        <v>37</v>
      </c>
      <c r="B26" s="24">
        <v>116.5</v>
      </c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6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7.5</v>
      </c>
      <c r="K27" s="144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6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30</v>
      </c>
      <c r="K28" s="144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6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44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9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92">
        <v>0</v>
      </c>
      <c r="K32" s="147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93">
        <v>0</v>
      </c>
      <c r="K33" s="147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9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165</v>
      </c>
      <c r="K34" s="147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9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44958</v>
      </c>
      <c r="K35" s="147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50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2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29" t="s">
        <v>9</v>
      </c>
      <c r="C38" s="129"/>
      <c r="D38" s="129"/>
      <c r="E38" s="13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42" priority="55" operator="greaterThan">
      <formula>12</formula>
    </cfRule>
  </conditionalFormatting>
  <conditionalFormatting sqref="C23:AG23 AH20:AH21">
    <cfRule type="cellIs" dxfId="41" priority="54" operator="greaterThan">
      <formula>12</formula>
    </cfRule>
  </conditionalFormatting>
  <conditionalFormatting sqref="C5:AG6">
    <cfRule type="expression" dxfId="40" priority="56">
      <formula>OR(WEEKDAY(C$6,2)=6,WEEKDAY(C$6,2)=7)</formula>
    </cfRule>
    <cfRule type="expression" dxfId="39" priority="57">
      <formula>VLOOKUP(C$6,$BA$24:$BA$38,1,0)</formula>
    </cfRule>
  </conditionalFormatting>
  <conditionalFormatting sqref="C22:F22 H22:M22 O22:T22 V22:AG22">
    <cfRule type="cellIs" dxfId="12" priority="7" operator="greaterThan">
      <formula>12</formula>
    </cfRule>
  </conditionalFormatting>
  <conditionalFormatting sqref="G22">
    <cfRule type="cellIs" dxfId="11" priority="6" operator="greaterThan">
      <formula>12</formula>
    </cfRule>
  </conditionalFormatting>
  <conditionalFormatting sqref="N22">
    <cfRule type="cellIs" dxfId="10" priority="5" operator="greaterThan">
      <formula>12</formula>
    </cfRule>
  </conditionalFormatting>
  <conditionalFormatting sqref="U22">
    <cfRule type="cellIs" dxfId="9" priority="4" operator="greaterThan">
      <formula>12</formula>
    </cfRule>
  </conditionalFormatting>
  <conditionalFormatting sqref="C18:AG19">
    <cfRule type="cellIs" dxfId="6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A45DB5BD-AD4F-408B-8631-E8EFE15CF524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B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15" thickBot="1" x14ac:dyDescent="0.35">
      <c r="A3" s="105" t="s">
        <v>53</v>
      </c>
      <c r="B3" s="106"/>
      <c r="C3" s="106"/>
      <c r="D3" s="106"/>
      <c r="E3" s="106"/>
      <c r="F3" s="106"/>
      <c r="G3" s="107"/>
      <c r="H3" s="111" t="s">
        <v>52</v>
      </c>
      <c r="I3" s="112"/>
      <c r="J3" s="113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4" t="s">
        <v>51</v>
      </c>
      <c r="W3" s="116"/>
      <c r="X3" s="108" t="s">
        <v>25</v>
      </c>
      <c r="Y3" s="109"/>
      <c r="Z3" s="109"/>
      <c r="AA3" s="109"/>
      <c r="AB3" s="109"/>
      <c r="AC3" s="110"/>
      <c r="AD3" s="114" t="s">
        <v>50</v>
      </c>
      <c r="AE3" s="115"/>
      <c r="AF3" s="102">
        <v>2023</v>
      </c>
      <c r="AG3" s="103"/>
      <c r="AH3" s="104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6" t="s">
        <v>48</v>
      </c>
    </row>
    <row r="6" spans="1:34" ht="15" thickBot="1" x14ac:dyDescent="0.35">
      <c r="A6" s="119"/>
      <c r="B6" s="120"/>
      <c r="C6" s="31">
        <f t="shared" ref="C6:AD6" si="0">(DATE($AF$3,$AU$24,C5))</f>
        <v>44927</v>
      </c>
      <c r="D6" s="30">
        <f t="shared" si="0"/>
        <v>44928</v>
      </c>
      <c r="E6" s="30">
        <f t="shared" si="0"/>
        <v>44929</v>
      </c>
      <c r="F6" s="30">
        <f t="shared" si="0"/>
        <v>44930</v>
      </c>
      <c r="G6" s="30">
        <f t="shared" si="0"/>
        <v>44931</v>
      </c>
      <c r="H6" s="30">
        <f t="shared" si="0"/>
        <v>44932</v>
      </c>
      <c r="I6" s="30">
        <f t="shared" si="0"/>
        <v>44933</v>
      </c>
      <c r="J6" s="30">
        <f t="shared" si="0"/>
        <v>44934</v>
      </c>
      <c r="K6" s="30">
        <f t="shared" si="0"/>
        <v>44935</v>
      </c>
      <c r="L6" s="30">
        <f t="shared" si="0"/>
        <v>44936</v>
      </c>
      <c r="M6" s="30">
        <f t="shared" si="0"/>
        <v>44937</v>
      </c>
      <c r="N6" s="30">
        <f t="shared" si="0"/>
        <v>44938</v>
      </c>
      <c r="O6" s="30">
        <f t="shared" si="0"/>
        <v>44939</v>
      </c>
      <c r="P6" s="30">
        <f t="shared" si="0"/>
        <v>44940</v>
      </c>
      <c r="Q6" s="30">
        <f t="shared" si="0"/>
        <v>44941</v>
      </c>
      <c r="R6" s="30">
        <f t="shared" si="0"/>
        <v>44942</v>
      </c>
      <c r="S6" s="30">
        <f t="shared" si="0"/>
        <v>44943</v>
      </c>
      <c r="T6" s="30">
        <f t="shared" si="0"/>
        <v>44944</v>
      </c>
      <c r="U6" s="30">
        <f t="shared" si="0"/>
        <v>44945</v>
      </c>
      <c r="V6" s="30">
        <f t="shared" si="0"/>
        <v>44946</v>
      </c>
      <c r="W6" s="30">
        <f t="shared" si="0"/>
        <v>44947</v>
      </c>
      <c r="X6" s="30">
        <f t="shared" si="0"/>
        <v>44948</v>
      </c>
      <c r="Y6" s="30">
        <f t="shared" si="0"/>
        <v>44949</v>
      </c>
      <c r="Z6" s="30">
        <f t="shared" si="0"/>
        <v>44950</v>
      </c>
      <c r="AA6" s="30">
        <f t="shared" si="0"/>
        <v>44951</v>
      </c>
      <c r="AB6" s="30">
        <f t="shared" si="0"/>
        <v>44952</v>
      </c>
      <c r="AC6" s="30">
        <f t="shared" si="0"/>
        <v>44953</v>
      </c>
      <c r="AD6" s="30">
        <f t="shared" si="0"/>
        <v>44954</v>
      </c>
      <c r="AE6" s="30">
        <f>IF(ISERROR(DATE($AF$3,$AU$24,AE5)),"",(DATE($AF$3,$AU$24,AE5)))</f>
        <v>44955</v>
      </c>
      <c r="AF6" s="30">
        <f>IF(ISERROR(DATE($AF$3,$AU$24,AF5)),"",(DATE($AF$3,$AU$24,AF5)))</f>
        <v>44956</v>
      </c>
      <c r="AG6" s="77">
        <f>IF(ISERROR(DATE($AF$3,$AU$24,AG5)),"",(DATE($AF$3,$AU$24,AG5)))</f>
        <v>44957</v>
      </c>
      <c r="AH6" s="97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" thickBot="1" x14ac:dyDescent="0.35">
      <c r="A8" s="125" t="s">
        <v>61</v>
      </c>
      <c r="B8" s="126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41.4" x14ac:dyDescent="0.3">
      <c r="A10" s="65" t="s">
        <v>56</v>
      </c>
      <c r="B10" s="88" t="s">
        <v>71</v>
      </c>
      <c r="C10" s="40"/>
      <c r="D10" s="40"/>
      <c r="E10" s="40"/>
      <c r="F10" s="40"/>
      <c r="G10" s="40"/>
      <c r="H10" s="40"/>
      <c r="I10" s="40"/>
      <c r="J10" s="40"/>
      <c r="K10" s="40">
        <v>7.5</v>
      </c>
      <c r="L10" s="40">
        <v>7.5</v>
      </c>
      <c r="M10" s="40">
        <v>7.5</v>
      </c>
      <c r="N10" s="40">
        <v>4</v>
      </c>
      <c r="O10" s="40">
        <v>7.5</v>
      </c>
      <c r="P10" s="40"/>
      <c r="Q10" s="40"/>
      <c r="R10" s="40">
        <v>7.5</v>
      </c>
      <c r="S10" s="40">
        <v>7.5</v>
      </c>
      <c r="T10" s="40">
        <v>7.5</v>
      </c>
      <c r="U10" s="40">
        <v>7.5</v>
      </c>
      <c r="V10" s="40">
        <v>7.5</v>
      </c>
      <c r="W10" s="40"/>
      <c r="X10" s="40"/>
      <c r="Y10" s="40">
        <v>7.5</v>
      </c>
      <c r="Z10" s="40"/>
      <c r="AA10" s="40">
        <v>7.5</v>
      </c>
      <c r="AB10" s="40">
        <v>7.5</v>
      </c>
      <c r="AC10" s="40">
        <v>7.5</v>
      </c>
      <c r="AD10" s="40"/>
      <c r="AE10" s="40"/>
      <c r="AF10" s="40">
        <v>7.5</v>
      </c>
      <c r="AG10" s="40">
        <v>7.5</v>
      </c>
      <c r="AH10" s="86">
        <f t="shared" ref="AH10:AH16" si="1">SUM(C10:AG10)</f>
        <v>116.5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" thickBot="1" x14ac:dyDescent="0.35">
      <c r="A12" s="127" t="s">
        <v>62</v>
      </c>
      <c r="B12" s="128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6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6">
        <f t="shared" si="1"/>
        <v>0</v>
      </c>
    </row>
    <row r="14" spans="1:34" x14ac:dyDescent="0.3">
      <c r="A14" s="123" t="s">
        <v>63</v>
      </c>
      <c r="B14" s="124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2"/>
      <c r="AH14" s="86"/>
    </row>
    <row r="15" spans="1:34" ht="27.6" x14ac:dyDescent="0.3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5" customHeight="1" thickBot="1" x14ac:dyDescent="0.35">
      <c r="A16" s="94" t="s">
        <v>59</v>
      </c>
      <c r="B16" s="95" t="s">
        <v>69</v>
      </c>
      <c r="C16" s="73"/>
      <c r="D16" s="48"/>
      <c r="E16" s="48"/>
      <c r="F16" s="48"/>
      <c r="G16" s="48"/>
      <c r="H16" s="48"/>
      <c r="I16" s="48"/>
      <c r="J16" s="48"/>
      <c r="K16" s="48"/>
      <c r="L16" s="48"/>
      <c r="M16" s="48">
        <v>1</v>
      </c>
      <c r="N16" s="48"/>
      <c r="O16" s="48"/>
      <c r="P16" s="48"/>
      <c r="Q16" s="48"/>
      <c r="R16" s="48"/>
      <c r="S16" s="48"/>
      <c r="T16" s="48">
        <v>1</v>
      </c>
      <c r="U16" s="48"/>
      <c r="V16" s="48"/>
      <c r="W16" s="48"/>
      <c r="X16" s="48"/>
      <c r="Y16" s="48"/>
      <c r="Z16" s="48"/>
      <c r="AA16" s="48">
        <v>1</v>
      </c>
      <c r="AB16" s="48"/>
      <c r="AC16" s="48"/>
      <c r="AD16" s="48"/>
      <c r="AE16" s="48"/>
      <c r="AF16" s="48"/>
      <c r="AG16" s="83"/>
      <c r="AH16" s="87">
        <f t="shared" si="1"/>
        <v>3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7.5</v>
      </c>
      <c r="L17" s="49">
        <f t="shared" si="2"/>
        <v>7.5</v>
      </c>
      <c r="M17" s="49">
        <f t="shared" si="2"/>
        <v>8.5</v>
      </c>
      <c r="N17" s="49">
        <f t="shared" si="2"/>
        <v>4</v>
      </c>
      <c r="O17" s="49">
        <f t="shared" si="2"/>
        <v>7.5</v>
      </c>
      <c r="P17" s="49">
        <f t="shared" si="2"/>
        <v>0</v>
      </c>
      <c r="Q17" s="49">
        <f t="shared" si="2"/>
        <v>0</v>
      </c>
      <c r="R17" s="49">
        <f t="shared" si="2"/>
        <v>7.5</v>
      </c>
      <c r="S17" s="49">
        <f t="shared" si="2"/>
        <v>7.5</v>
      </c>
      <c r="T17" s="49">
        <f t="shared" si="2"/>
        <v>8.5</v>
      </c>
      <c r="U17" s="49">
        <f t="shared" si="2"/>
        <v>7.5</v>
      </c>
      <c r="V17" s="49">
        <f t="shared" si="2"/>
        <v>7.5</v>
      </c>
      <c r="W17" s="49">
        <f t="shared" si="2"/>
        <v>0</v>
      </c>
      <c r="X17" s="49">
        <f t="shared" si="2"/>
        <v>0</v>
      </c>
      <c r="Y17" s="49">
        <f t="shared" si="2"/>
        <v>7.5</v>
      </c>
      <c r="Z17" s="49">
        <f t="shared" si="2"/>
        <v>0</v>
      </c>
      <c r="AA17" s="49">
        <f t="shared" si="2"/>
        <v>8.5</v>
      </c>
      <c r="AB17" s="49">
        <f t="shared" si="2"/>
        <v>7.5</v>
      </c>
      <c r="AC17" s="49">
        <f t="shared" si="2"/>
        <v>7.5</v>
      </c>
      <c r="AD17" s="49">
        <f t="shared" si="2"/>
        <v>0</v>
      </c>
      <c r="AE17" s="49">
        <f t="shared" si="2"/>
        <v>0</v>
      </c>
      <c r="AF17" s="49">
        <f t="shared" si="2"/>
        <v>7.5</v>
      </c>
      <c r="AG17" s="50">
        <f t="shared" si="2"/>
        <v>7.5</v>
      </c>
      <c r="AH17" s="50">
        <f t="shared" si="2"/>
        <v>119.5</v>
      </c>
    </row>
    <row r="18" spans="1:53" x14ac:dyDescent="0.3">
      <c r="A18" s="121" t="s">
        <v>44</v>
      </c>
      <c r="B18" s="121"/>
      <c r="C18" s="90"/>
      <c r="D18" s="90"/>
      <c r="E18" s="90"/>
      <c r="F18" s="90"/>
      <c r="G18" s="90"/>
      <c r="H18" s="90"/>
      <c r="I18" s="90"/>
      <c r="J18" s="90"/>
      <c r="K18" s="90">
        <v>0.3125</v>
      </c>
      <c r="L18" s="90">
        <v>0.3125</v>
      </c>
      <c r="M18" s="90">
        <v>0.3125</v>
      </c>
      <c r="N18" s="90">
        <v>0.3125</v>
      </c>
      <c r="O18" s="90">
        <v>0.3125</v>
      </c>
      <c r="P18" s="90"/>
      <c r="Q18" s="90"/>
      <c r="R18" s="90">
        <v>0.3125</v>
      </c>
      <c r="S18" s="90">
        <v>0.3125</v>
      </c>
      <c r="T18" s="90">
        <v>0.3125</v>
      </c>
      <c r="U18" s="90">
        <v>0.3125</v>
      </c>
      <c r="V18" s="90">
        <v>0.3125</v>
      </c>
      <c r="W18" s="90"/>
      <c r="X18" s="90"/>
      <c r="Y18" s="90">
        <v>0.3125</v>
      </c>
      <c r="Z18" s="90"/>
      <c r="AA18" s="90">
        <v>0.3125</v>
      </c>
      <c r="AB18" s="90">
        <v>0.3125</v>
      </c>
      <c r="AC18" s="90">
        <v>0.3125</v>
      </c>
      <c r="AD18" s="90"/>
      <c r="AE18" s="90"/>
      <c r="AF18" s="90">
        <v>0.3125</v>
      </c>
      <c r="AG18" s="90">
        <v>0.3125</v>
      </c>
      <c r="AH18" s="41"/>
    </row>
    <row r="19" spans="1:53" x14ac:dyDescent="0.3">
      <c r="A19" s="122" t="s">
        <v>43</v>
      </c>
      <c r="B19" s="122"/>
      <c r="C19" s="90"/>
      <c r="D19" s="90"/>
      <c r="E19" s="90"/>
      <c r="F19" s="90"/>
      <c r="G19" s="90"/>
      <c r="H19" s="90"/>
      <c r="I19" s="90"/>
      <c r="J19" s="90"/>
      <c r="K19" s="90">
        <v>0.64583333333333337</v>
      </c>
      <c r="L19" s="90">
        <v>0.64583333333333337</v>
      </c>
      <c r="M19" s="90">
        <v>0.72916666666666663</v>
      </c>
      <c r="N19" s="90">
        <v>0.64583333333333337</v>
      </c>
      <c r="O19" s="90">
        <v>0.64583333333333337</v>
      </c>
      <c r="P19" s="90"/>
      <c r="Q19" s="90"/>
      <c r="R19" s="90">
        <v>0.64583333333333337</v>
      </c>
      <c r="S19" s="90">
        <v>0.64583333333333337</v>
      </c>
      <c r="T19" s="90">
        <v>0.72916666666666663</v>
      </c>
      <c r="U19" s="90">
        <v>0.64583333333333337</v>
      </c>
      <c r="V19" s="90">
        <v>0.64583333333333337</v>
      </c>
      <c r="W19" s="90"/>
      <c r="X19" s="90"/>
      <c r="Y19" s="90">
        <v>0.64583333333333337</v>
      </c>
      <c r="Z19" s="90"/>
      <c r="AA19" s="90">
        <v>0.72916666666666663</v>
      </c>
      <c r="AB19" s="90">
        <v>0.64583333333333337</v>
      </c>
      <c r="AC19" s="90">
        <v>0.64583333333333337</v>
      </c>
      <c r="AD19" s="90"/>
      <c r="AE19" s="90"/>
      <c r="AF19" s="90">
        <v>0.64583333333333337</v>
      </c>
      <c r="AG19" s="90">
        <v>0.64583333333333337</v>
      </c>
      <c r="AH19" s="42"/>
    </row>
    <row r="20" spans="1:53" x14ac:dyDescent="0.3">
      <c r="A20" s="118" t="s">
        <v>42</v>
      </c>
      <c r="B20" s="118"/>
      <c r="C20" s="51">
        <f>C19-C18</f>
        <v>0</v>
      </c>
      <c r="D20" s="51">
        <f t="shared" ref="D20:AG20" si="3">D19-D18</f>
        <v>0</v>
      </c>
      <c r="E20" s="51">
        <f>E19-E18</f>
        <v>0</v>
      </c>
      <c r="F20" s="51">
        <f>F19-F18</f>
        <v>0</v>
      </c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0.41666666666666663</v>
      </c>
      <c r="N20" s="51">
        <f t="shared" si="3"/>
        <v>0.33333333333333337</v>
      </c>
      <c r="O20" s="51">
        <f t="shared" si="3"/>
        <v>0.33333333333333337</v>
      </c>
      <c r="P20" s="51">
        <f t="shared" si="3"/>
        <v>0</v>
      </c>
      <c r="Q20" s="51">
        <f t="shared" si="3"/>
        <v>0</v>
      </c>
      <c r="R20" s="51">
        <f t="shared" si="3"/>
        <v>0.33333333333333337</v>
      </c>
      <c r="S20" s="51">
        <f t="shared" si="3"/>
        <v>0.33333333333333337</v>
      </c>
      <c r="T20" s="51">
        <f t="shared" si="3"/>
        <v>0.41666666666666663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</v>
      </c>
      <c r="X20" s="51">
        <f t="shared" si="3"/>
        <v>0</v>
      </c>
      <c r="Y20" s="51">
        <f t="shared" si="3"/>
        <v>0.33333333333333337</v>
      </c>
      <c r="Z20" s="51">
        <f t="shared" si="3"/>
        <v>0</v>
      </c>
      <c r="AA20" s="51">
        <f t="shared" si="3"/>
        <v>0.41666666666666663</v>
      </c>
      <c r="AB20" s="51">
        <f t="shared" si="3"/>
        <v>0.33333333333333337</v>
      </c>
      <c r="AC20" s="51">
        <f t="shared" si="3"/>
        <v>0.33333333333333337</v>
      </c>
      <c r="AD20" s="51">
        <f t="shared" si="3"/>
        <v>0</v>
      </c>
      <c r="AE20" s="51">
        <f t="shared" si="3"/>
        <v>0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3">
      <c r="A21" s="117" t="s">
        <v>54</v>
      </c>
      <c r="B21" s="118"/>
      <c r="C21" s="55">
        <f>(C20-INT(C20))*24</f>
        <v>0</v>
      </c>
      <c r="D21" s="55">
        <f>(D20-INT(D20))*24</f>
        <v>0</v>
      </c>
      <c r="E21" s="55">
        <f t="shared" ref="E21:AG21" si="4">(E20-INT(E20))*24</f>
        <v>0</v>
      </c>
      <c r="F21" s="55">
        <f t="shared" si="4"/>
        <v>0</v>
      </c>
      <c r="G21" s="55">
        <f>(G20-INT(G20))*24</f>
        <v>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8</v>
      </c>
      <c r="L21" s="55">
        <f t="shared" si="4"/>
        <v>8</v>
      </c>
      <c r="M21" s="55">
        <f t="shared" si="4"/>
        <v>10</v>
      </c>
      <c r="N21" s="55">
        <f t="shared" si="4"/>
        <v>8</v>
      </c>
      <c r="O21" s="55">
        <f t="shared" si="4"/>
        <v>8</v>
      </c>
      <c r="P21" s="55">
        <f t="shared" si="4"/>
        <v>0</v>
      </c>
      <c r="Q21" s="55">
        <f t="shared" si="4"/>
        <v>0</v>
      </c>
      <c r="R21" s="55">
        <f t="shared" si="4"/>
        <v>8</v>
      </c>
      <c r="S21" s="55">
        <f t="shared" si="4"/>
        <v>8</v>
      </c>
      <c r="T21" s="55">
        <f t="shared" si="4"/>
        <v>10</v>
      </c>
      <c r="U21" s="55">
        <f t="shared" si="4"/>
        <v>8</v>
      </c>
      <c r="V21" s="55">
        <f t="shared" si="4"/>
        <v>8</v>
      </c>
      <c r="W21" s="55">
        <f t="shared" si="4"/>
        <v>0</v>
      </c>
      <c r="X21" s="55">
        <f t="shared" si="4"/>
        <v>0</v>
      </c>
      <c r="Y21" s="55">
        <f t="shared" si="4"/>
        <v>8</v>
      </c>
      <c r="Z21" s="55">
        <f t="shared" si="4"/>
        <v>0</v>
      </c>
      <c r="AA21" s="55">
        <f t="shared" si="4"/>
        <v>10</v>
      </c>
      <c r="AB21" s="55">
        <f t="shared" si="4"/>
        <v>8</v>
      </c>
      <c r="AC21" s="55">
        <f t="shared" si="4"/>
        <v>8</v>
      </c>
      <c r="AD21" s="55">
        <f t="shared" si="4"/>
        <v>0</v>
      </c>
      <c r="AE21" s="55">
        <f t="shared" si="4"/>
        <v>0</v>
      </c>
      <c r="AF21" s="55">
        <f t="shared" si="4"/>
        <v>8</v>
      </c>
      <c r="AG21" s="51">
        <f t="shared" si="4"/>
        <v>8</v>
      </c>
      <c r="AH21" s="43"/>
    </row>
    <row r="22" spans="1:53" x14ac:dyDescent="0.3">
      <c r="A22" s="70" t="s">
        <v>41</v>
      </c>
      <c r="B22" s="70"/>
      <c r="C22" s="54"/>
      <c r="D22" s="170" t="s">
        <v>67</v>
      </c>
      <c r="E22" s="170" t="s">
        <v>67</v>
      </c>
      <c r="F22" s="170" t="s">
        <v>67</v>
      </c>
      <c r="G22" s="54" t="s">
        <v>67</v>
      </c>
      <c r="H22" s="170" t="s">
        <v>75</v>
      </c>
      <c r="I22" s="170"/>
      <c r="J22" s="170"/>
      <c r="K22" s="54"/>
      <c r="L22" s="170"/>
      <c r="M22" s="54"/>
      <c r="N22" s="54" t="s">
        <v>76</v>
      </c>
      <c r="O22" s="170"/>
      <c r="P22" s="54"/>
      <c r="Q22" s="170"/>
      <c r="R22" s="170"/>
      <c r="S22" s="54"/>
      <c r="T22" s="170"/>
      <c r="U22" s="54"/>
      <c r="V22" s="91"/>
      <c r="W22" s="52"/>
      <c r="X22" s="170"/>
      <c r="Y22" s="54"/>
      <c r="Z22" s="170" t="s">
        <v>68</v>
      </c>
      <c r="AA22" s="54"/>
      <c r="AB22" s="54"/>
      <c r="AC22" s="170"/>
      <c r="AD22" s="170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134" t="s">
        <v>40</v>
      </c>
      <c r="B24" s="135"/>
      <c r="K24" s="138" t="s">
        <v>55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S24" s="1">
        <v>2016</v>
      </c>
      <c r="AU24" s="1">
        <f>MONTH(DATEVALUE(X3&amp;" 1"))</f>
        <v>1</v>
      </c>
      <c r="AV24" s="131" t="s">
        <v>39</v>
      </c>
      <c r="AW24" s="132"/>
      <c r="AX24" s="132"/>
      <c r="AY24" s="132"/>
      <c r="AZ24" s="133"/>
      <c r="BA24" s="7">
        <f>DATE($AF$3,1,1)</f>
        <v>44927</v>
      </c>
    </row>
    <row r="25" spans="1:53" ht="15.75" customHeight="1" thickBot="1" x14ac:dyDescent="0.35">
      <c r="A25" s="136"/>
      <c r="B25" s="137"/>
      <c r="K25" s="141" t="s">
        <v>73</v>
      </c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S25" s="1">
        <v>2017</v>
      </c>
      <c r="AV25" s="131" t="s">
        <v>38</v>
      </c>
      <c r="AW25" s="132"/>
      <c r="AX25" s="132"/>
      <c r="AY25" s="132"/>
      <c r="AZ25" s="133"/>
      <c r="BA25" s="7">
        <f>DATE($AF$3,1,6)</f>
        <v>44932</v>
      </c>
    </row>
    <row r="26" spans="1:53" ht="21" customHeight="1" x14ac:dyDescent="0.3">
      <c r="A26" s="25" t="s">
        <v>37</v>
      </c>
      <c r="B26" s="24">
        <v>116.5</v>
      </c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7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7.5</v>
      </c>
      <c r="K27" s="155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7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30</v>
      </c>
      <c r="K28" s="155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7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55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7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55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7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92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93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165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44958</v>
      </c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29" t="s">
        <v>9</v>
      </c>
      <c r="C38" s="129"/>
      <c r="D38" s="129"/>
      <c r="E38" s="13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31" priority="55" operator="greaterThan">
      <formula>12</formula>
    </cfRule>
  </conditionalFormatting>
  <conditionalFormatting sqref="C23:AG23 AH20:AH21">
    <cfRule type="cellIs" dxfId="30" priority="54" operator="greaterThan">
      <formula>12</formula>
    </cfRule>
  </conditionalFormatting>
  <conditionalFormatting sqref="C5:AG6">
    <cfRule type="expression" dxfId="29" priority="56">
      <formula>OR(WEEKDAY(C$6,2)=6,WEEKDAY(C$6,2)=7)</formula>
    </cfRule>
    <cfRule type="expression" dxfId="28" priority="57">
      <formula>VLOOKUP(C$6,$BA$24:$BA$38,1,0)</formula>
    </cfRule>
  </conditionalFormatting>
  <conditionalFormatting sqref="C22:F22 H22:M22 O22:T22 V22:AG22">
    <cfRule type="cellIs" dxfId="16" priority="7" operator="greaterThan">
      <formula>12</formula>
    </cfRule>
  </conditionalFormatting>
  <conditionalFormatting sqref="G22">
    <cfRule type="cellIs" dxfId="15" priority="6" operator="greaterThan">
      <formula>12</formula>
    </cfRule>
  </conditionalFormatting>
  <conditionalFormatting sqref="N22">
    <cfRule type="cellIs" dxfId="14" priority="5" operator="greaterThan">
      <formula>12</formula>
    </cfRule>
  </conditionalFormatting>
  <conditionalFormatting sqref="U22">
    <cfRule type="cellIs" dxfId="13" priority="4" operator="greaterThan">
      <formula>12</formula>
    </cfRule>
  </conditionalFormatting>
  <conditionalFormatting sqref="C18:AG19">
    <cfRule type="cellIs" dxfId="7" priority="3" operator="greaterThan">
      <formula>12</formula>
    </cfRule>
  </conditionalFormatting>
  <conditionalFormatting sqref="C10:AG16">
    <cfRule type="expression" dxfId="3" priority="1">
      <formula>OR(WEEKDAY(C$6,2)=6,WEEKDAY(C$6,2)=7)</formula>
    </cfRule>
    <cfRule type="expression" dxfId="2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AE5027AC-6834-4863-9244-A0AC73E9BA28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6"/>
  </cols>
  <sheetData>
    <row r="1" spans="1:12" ht="15" customHeight="1" x14ac:dyDescent="0.3">
      <c r="A1" s="161" t="s">
        <v>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x14ac:dyDescent="0.3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2" x14ac:dyDescent="0.3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2" x14ac:dyDescent="0.3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1:12" x14ac:dyDescent="0.3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1:12" x14ac:dyDescent="0.3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2" x14ac:dyDescent="0.3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2" x14ac:dyDescent="0.3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6"/>
    </row>
    <row r="9" spans="1:12" x14ac:dyDescent="0.3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1:12" x14ac:dyDescent="0.3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12" x14ac:dyDescent="0.3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12" x14ac:dyDescent="0.3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6"/>
    </row>
    <row r="14" spans="1:12" x14ac:dyDescent="0.3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6"/>
    </row>
    <row r="15" spans="1:12" x14ac:dyDescent="0.3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6"/>
    </row>
    <row r="16" spans="1:12" x14ac:dyDescent="0.3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6"/>
    </row>
    <row r="17" spans="1:12" x14ac:dyDescent="0.3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</row>
    <row r="18" spans="1:12" x14ac:dyDescent="0.3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6"/>
    </row>
    <row r="19" spans="1:12" x14ac:dyDescent="0.3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2" x14ac:dyDescent="0.3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12" x14ac:dyDescent="0.3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</row>
    <row r="22" spans="1:12" x14ac:dyDescent="0.3">
      <c r="A22" s="164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6"/>
    </row>
    <row r="23" spans="1:12" x14ac:dyDescent="0.3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6"/>
    </row>
    <row r="24" spans="1:12" x14ac:dyDescent="0.3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6"/>
    </row>
    <row r="25" spans="1:12" x14ac:dyDescent="0.3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</row>
    <row r="26" spans="1:12" ht="193.5" customHeight="1" x14ac:dyDescent="0.3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9"/>
    </row>
    <row r="27" spans="1:12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2022-12-19T09:25:27Z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