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1\SŠ\"/>
    </mc:Choice>
  </mc:AlternateContent>
  <xr:revisionPtr revIDLastSave="0" documentId="8_{FB972285-5425-4928-B3F3-32EBBECF6FBE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7" l="1"/>
  <c r="AH17" i="6"/>
  <c r="AF5" i="6"/>
  <c r="AF6" i="6" s="1"/>
  <c r="Q6" i="6"/>
  <c r="AG5" i="6"/>
  <c r="AG6" i="6" s="1"/>
  <c r="J6" i="6"/>
  <c r="R6" i="6"/>
  <c r="I6" i="6"/>
  <c r="Y6" i="6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<sst xmlns="http://schemas.openxmlformats.org/spreadsheetml/2006/main" count="225" uniqueCount="77">
  <si>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</si>
  <si>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</si>
  <si>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</si>
  <si>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</si>
  <si>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</si>
  <si>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</si>
  <si>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</si>
  <si>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</si>
  <si>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</si>
  <si>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</si>
  <si>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</si>
  <si>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</si>
  <si>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</si>
  <si>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</si>
  <si>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</si>
  <si>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</si>
  <si>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</si>
  <si>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</si>
  <si>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</si>
  <si>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</si>
  <si>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</si>
  <si>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</si>
  <si>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</si>
  <si>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</si>
  <si>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</si>
  <si>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</si>
  <si>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</si>
  <si>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</si>
  <si>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</si>
  <si>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</si>
  <si>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</si>
  <si>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</si>
  <si>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</si>
  <si>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</si>
  <si>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</si>
  <si>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</si>
  <si>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</si>
  <si>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</si>
  <si>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</si>
  <si>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</si>
  <si>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</si>
  <si>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</si>
  <si>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</si>
  <si>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</si>
  <si>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</si>
  <si>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</si>
  <si>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</si>
  <si>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</si>
  <si>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</si>
  <si>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</si>
  <si>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</si>
  <si>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</si>
  <si>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</si>
  <si>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</si>
  <si>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</si>
  <si>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</si>
  <si>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</si>
  <si>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</si>
  <si>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</si>
  <si>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</si>
  <si>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</si>
  <si>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</si>
  <si>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</si>
  <si>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</si>
  <si>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</si>
  <si>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</si>
  <si>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</si>
  <si>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</si>
  <si>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</si>
  <si>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</si>
  <si>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</si>
  <si>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</si>
  <si>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</t>
    </r>
  </si>
  <si>
    <t>učiteľka v SŠ</t>
  </si>
  <si>
    <t>Národný inštitút vzdelávania a mládeže</t>
  </si>
  <si>
    <t>L-3,5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</si>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</sst>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8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9" fillId="8" borderId="0" applyNumberFormat="0" applyBorder="0" applyAlignment="0" applyProtection="0"/>
    <xf numFmtId="0" fontId="28" fillId="0" borderId="0"/>
    <xf numFmtId="0" fontId="4" fillId="0" borderId="0"/>
    <xf numFmtId="0" fontId="5" fillId="0" borderId="0"/>
  </cellStyleXfs>
  <cellXfs count="173">
    <xf numFmtId="0" fontId="0" fillId="0" borderId="0" xfId="0"/>
    <xf numFmtId="0" fontId="28" fillId="0" borderId="0" xfId="2"/>
    <xf numFmtId="164" fontId="28" fillId="0" borderId="0" xfId="2" applyNumberFormat="1"/>
    <xf numFmtId="165" fontId="28" fillId="0" borderId="0" xfId="2" applyNumberFormat="1"/>
    <xf numFmtId="166" fontId="6" fillId="0" borderId="1" xfId="4" applyNumberFormat="1" applyFont="1" applyBorder="1"/>
    <xf numFmtId="0" fontId="6" fillId="0" borderId="1" xfId="4" applyFont="1" applyBorder="1"/>
    <xf numFmtId="14" fontId="28" fillId="0" borderId="0" xfId="2" applyNumberFormat="1"/>
    <xf numFmtId="166" fontId="6" fillId="0" borderId="2" xfId="4" applyNumberFormat="1" applyFont="1" applyBorder="1"/>
    <xf numFmtId="0" fontId="6" fillId="0" borderId="3" xfId="4" applyFont="1" applyBorder="1"/>
    <xf numFmtId="0" fontId="6" fillId="0" borderId="4" xfId="4" applyFont="1" applyBorder="1"/>
    <xf numFmtId="0" fontId="6" fillId="0" borderId="5" xfId="4" applyFont="1" applyBorder="1"/>
    <xf numFmtId="0" fontId="19" fillId="2" borderId="6" xfId="2" applyFont="1" applyFill="1" applyBorder="1" applyAlignment="1">
      <alignment horizontal="center" vertical="center" wrapText="1"/>
    </xf>
    <xf numFmtId="0" fontId="6" fillId="0" borderId="7" xfId="4" applyFont="1" applyBorder="1"/>
    <xf numFmtId="0" fontId="6" fillId="0" borderId="8" xfId="4" applyFont="1" applyBorder="1"/>
    <xf numFmtId="0" fontId="6" fillId="0" borderId="9" xfId="4" applyFont="1" applyBorder="1"/>
    <xf numFmtId="0" fontId="7" fillId="0" borderId="0" xfId="2" applyFont="1" applyAlignment="1" applyProtection="1">
      <alignment vertical="top" wrapText="1"/>
      <protection locked="0"/>
    </xf>
    <xf numFmtId="0" fontId="7" fillId="0" borderId="10" xfId="2" applyFont="1" applyBorder="1" applyAlignment="1" applyProtection="1">
      <alignment vertical="top" wrapText="1"/>
      <protection locked="0"/>
    </xf>
    <xf numFmtId="0" fontId="7" fillId="3" borderId="11" xfId="2" applyFont="1" applyFill="1" applyBorder="1" applyAlignment="1" applyProtection="1">
      <alignment vertical="center" wrapText="1"/>
      <protection locked="0"/>
    </xf>
    <xf numFmtId="0" fontId="7" fillId="3" borderId="12" xfId="2" applyFont="1" applyFill="1" applyBorder="1" applyAlignment="1" applyProtection="1">
      <alignment vertical="center"/>
      <protection locked="0"/>
    </xf>
    <xf numFmtId="167" fontId="28" fillId="3" borderId="13" xfId="2" applyNumberFormat="1" applyFill="1" applyBorder="1"/>
    <xf numFmtId="0" fontId="18" fillId="3" borderId="6" xfId="2" applyFont="1" applyFill="1" applyBorder="1"/>
    <xf numFmtId="0" fontId="8" fillId="3" borderId="11" xfId="2" applyFont="1" applyFill="1" applyBorder="1"/>
    <xf numFmtId="0" fontId="8" fillId="3" borderId="9" xfId="2" applyFont="1" applyFill="1" applyBorder="1"/>
    <xf numFmtId="4" fontId="8" fillId="0" borderId="2" xfId="2" applyNumberFormat="1" applyFont="1" applyBorder="1" applyProtection="1">
      <protection locked="0"/>
    </xf>
    <xf numFmtId="167" fontId="8" fillId="0" borderId="15" xfId="2" applyNumberFormat="1" applyFont="1" applyBorder="1" applyProtection="1">
      <protection locked="0"/>
    </xf>
    <xf numFmtId="0" fontId="8" fillId="3" borderId="16" xfId="2" applyFont="1" applyFill="1" applyBorder="1" applyAlignment="1">
      <alignment vertical="center"/>
    </xf>
    <xf numFmtId="168" fontId="28" fillId="4" borderId="0" xfId="2" applyNumberFormat="1" applyFill="1"/>
    <xf numFmtId="0" fontId="18" fillId="0" borderId="0" xfId="2" applyFont="1"/>
    <xf numFmtId="0" fontId="28" fillId="3" borderId="19" xfId="2" applyFill="1" applyBorder="1"/>
    <xf numFmtId="0" fontId="28" fillId="3" borderId="21" xfId="2" applyFill="1" applyBorder="1"/>
    <xf numFmtId="169" fontId="28" fillId="3" borderId="24" xfId="2" applyNumberFormat="1" applyFill="1" applyBorder="1"/>
    <xf numFmtId="169" fontId="28" fillId="3" borderId="18" xfId="2" applyNumberFormat="1" applyFill="1" applyBorder="1"/>
    <xf numFmtId="0" fontId="28" fillId="5" borderId="21" xfId="2" applyFill="1" applyBorder="1"/>
    <xf numFmtId="0" fontId="28" fillId="5" borderId="20" xfId="2" applyFill="1" applyBorder="1"/>
    <xf numFmtId="0" fontId="28" fillId="3" borderId="25" xfId="2" applyFill="1" applyBorder="1"/>
    <xf numFmtId="0" fontId="28" fillId="0" borderId="26" xfId="2" applyBorder="1"/>
    <xf numFmtId="0" fontId="4" fillId="0" borderId="0" xfId="3"/>
    <xf numFmtId="0" fontId="21" fillId="0" borderId="0" xfId="3" applyFont="1" applyAlignment="1">
      <alignment vertical="top"/>
    </xf>
    <xf numFmtId="0" fontId="22" fillId="0" borderId="0" xfId="3" applyFont="1" applyAlignment="1">
      <alignment vertical="top" wrapText="1"/>
    </xf>
    <xf numFmtId="0" fontId="23" fillId="0" borderId="0" xfId="2" applyFont="1"/>
    <xf numFmtId="4" fontId="28" fillId="0" borderId="17" xfId="2" applyNumberFormat="1" applyBorder="1"/>
    <xf numFmtId="4" fontId="28" fillId="3" borderId="17" xfId="2" applyNumberFormat="1" applyFill="1" applyBorder="1"/>
    <xf numFmtId="4" fontId="28" fillId="3" borderId="27" xfId="2" applyNumberFormat="1" applyFill="1" applyBorder="1"/>
    <xf numFmtId="4" fontId="28" fillId="6" borderId="17" xfId="2" applyNumberFormat="1" applyFill="1" applyBorder="1"/>
    <xf numFmtId="4" fontId="28" fillId="3" borderId="28" xfId="2" applyNumberFormat="1" applyFill="1" applyBorder="1"/>
    <xf numFmtId="0" fontId="28" fillId="3" borderId="29" xfId="2" applyFill="1" applyBorder="1"/>
    <xf numFmtId="0" fontId="28" fillId="3" borderId="24" xfId="2" applyFill="1" applyBorder="1"/>
    <xf numFmtId="4" fontId="28" fillId="0" borderId="7" xfId="2" applyNumberFormat="1" applyBorder="1"/>
    <xf numFmtId="4" fontId="28" fillId="0" borderId="27" xfId="2" applyNumberFormat="1" applyBorder="1"/>
    <xf numFmtId="4" fontId="28" fillId="3" borderId="30" xfId="2" applyNumberFormat="1" applyFill="1" applyBorder="1"/>
    <xf numFmtId="4" fontId="28" fillId="3" borderId="25" xfId="2" applyNumberFormat="1" applyFill="1" applyBorder="1"/>
    <xf numFmtId="168" fontId="20" fillId="6" borderId="17" xfId="2" applyNumberFormat="1" applyFont="1" applyFill="1" applyBorder="1"/>
    <xf numFmtId="168" fontId="28" fillId="4" borderId="17" xfId="2" applyNumberFormat="1" applyFill="1" applyBorder="1" applyAlignment="1">
      <alignment horizontal="center"/>
    </xf>
    <xf numFmtId="14" fontId="7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0" fillId="9" borderId="17" xfId="2" applyNumberFormat="1" applyFont="1" applyFill="1" applyBorder="1"/>
    <xf numFmtId="0" fontId="28" fillId="11" borderId="17" xfId="2" applyFill="1" applyBorder="1"/>
    <xf numFmtId="4" fontId="28" fillId="11" borderId="7" xfId="2" applyNumberFormat="1" applyFill="1" applyBorder="1"/>
    <xf numFmtId="4" fontId="28" fillId="11" borderId="27" xfId="2" applyNumberFormat="1" applyFill="1" applyBorder="1"/>
    <xf numFmtId="4" fontId="28" fillId="11" borderId="17" xfId="2" applyNumberFormat="1" applyFill="1" applyBorder="1"/>
    <xf numFmtId="4" fontId="28" fillId="10" borderId="7" xfId="2" applyNumberFormat="1" applyFill="1" applyBorder="1"/>
    <xf numFmtId="4" fontId="28" fillId="10" borderId="27" xfId="2" applyNumberFormat="1" applyFill="1" applyBorder="1"/>
    <xf numFmtId="4" fontId="28" fillId="10" borderId="17" xfId="2" applyNumberFormat="1" applyFill="1" applyBorder="1"/>
    <xf numFmtId="0" fontId="20" fillId="5" borderId="12" xfId="2" applyFont="1" applyFill="1" applyBorder="1" applyAlignment="1">
      <alignment wrapText="1"/>
    </xf>
    <xf numFmtId="0" fontId="10" fillId="0" borderId="46" xfId="2" applyFont="1" applyBorder="1"/>
    <xf numFmtId="0" fontId="10" fillId="5" borderId="47" xfId="2" applyFont="1" applyFill="1" applyBorder="1" applyAlignment="1">
      <alignment wrapText="1"/>
    </xf>
    <xf numFmtId="0" fontId="20" fillId="5" borderId="11" xfId="2" applyFont="1" applyFill="1" applyBorder="1" applyAlignment="1">
      <alignment wrapText="1"/>
    </xf>
    <xf numFmtId="0" fontId="28" fillId="11" borderId="7" xfId="2" applyFill="1" applyBorder="1"/>
    <xf numFmtId="0" fontId="20" fillId="5" borderId="20" xfId="2" applyFont="1" applyFill="1" applyBorder="1" applyAlignment="1">
      <alignment wrapText="1"/>
    </xf>
    <xf numFmtId="0" fontId="24" fillId="7" borderId="28" xfId="2" applyFont="1" applyFill="1" applyBorder="1"/>
    <xf numFmtId="14" fontId="24" fillId="0" borderId="49" xfId="2" applyNumberFormat="1" applyFont="1" applyBorder="1" applyAlignment="1">
      <alignment wrapText="1"/>
    </xf>
    <xf numFmtId="0" fontId="10" fillId="5" borderId="30" xfId="2" applyFont="1" applyFill="1" applyBorder="1" applyAlignment="1">
      <alignment wrapText="1"/>
    </xf>
    <xf numFmtId="4" fontId="28" fillId="0" borderId="41" xfId="2" applyNumberFormat="1" applyBorder="1"/>
    <xf numFmtId="0" fontId="10" fillId="10" borderId="47" xfId="2" applyFont="1" applyFill="1" applyBorder="1" applyAlignment="1">
      <alignment wrapText="1"/>
    </xf>
    <xf numFmtId="0" fontId="24" fillId="0" borderId="48" xfId="2" applyFont="1" applyBorder="1"/>
    <xf numFmtId="0" fontId="28" fillId="5" borderId="50" xfId="2" applyFill="1" applyBorder="1"/>
    <xf numFmtId="169" fontId="28" fillId="3" borderId="0" xfId="2" applyNumberFormat="1" applyFill="1"/>
    <xf numFmtId="0" fontId="28" fillId="3" borderId="50" xfId="2" applyFill="1" applyBorder="1"/>
    <xf numFmtId="0" fontId="28" fillId="11" borderId="36" xfId="2" applyFill="1" applyBorder="1"/>
    <xf numFmtId="0" fontId="28" fillId="3" borderId="42" xfId="2" applyFill="1" applyBorder="1"/>
    <xf numFmtId="4" fontId="28" fillId="0" borderId="36" xfId="2" applyNumberFormat="1" applyBorder="1"/>
    <xf numFmtId="4" fontId="28" fillId="10" borderId="36" xfId="2" applyNumberFormat="1" applyFill="1" applyBorder="1"/>
    <xf numFmtId="4" fontId="28" fillId="0" borderId="39" xfId="2" applyNumberFormat="1" applyBorder="1"/>
    <xf numFmtId="0" fontId="28" fillId="3" borderId="37" xfId="2" applyFill="1" applyBorder="1"/>
    <xf numFmtId="0" fontId="28" fillId="3" borderId="51" xfId="2" applyFill="1" applyBorder="1"/>
    <xf numFmtId="4" fontId="28" fillId="3" borderId="52" xfId="2" applyNumberFormat="1" applyFill="1" applyBorder="1"/>
    <xf numFmtId="4" fontId="28" fillId="3" borderId="53" xfId="2" applyNumberFormat="1" applyFill="1" applyBorder="1"/>
    <xf numFmtId="14" fontId="24" fillId="0" borderId="48" xfId="2" applyNumberFormat="1" applyFont="1" applyBorder="1" applyAlignment="1">
      <alignment wrapText="1"/>
    </xf>
    <xf numFmtId="168" fontId="4" fillId="4" borderId="17" xfId="2" applyNumberFormat="1" applyFont="1" applyFill="1" applyBorder="1" applyAlignment="1">
      <alignment horizontal="center"/>
    </xf>
    <xf numFmtId="168" fontId="10" fillId="4" borderId="17" xfId="2" applyNumberFormat="1" applyFont="1" applyFill="1" applyBorder="1"/>
    <xf numFmtId="4" fontId="28" fillId="0" borderId="47" xfId="2" applyNumberFormat="1" applyBorder="1"/>
    <xf numFmtId="0" fontId="8" fillId="0" borderId="2" xfId="2" applyFont="1" applyBorder="1"/>
    <xf numFmtId="0" fontId="8" fillId="0" borderId="14" xfId="2" applyFont="1" applyBorder="1"/>
    <xf numFmtId="0" fontId="10" fillId="0" borderId="34" xfId="2" applyFont="1" applyBorder="1"/>
    <xf numFmtId="168" fontId="3" fillId="4" borderId="17" xfId="2" applyNumberFormat="1" applyFont="1" applyFill="1" applyBorder="1" applyAlignment="1">
      <alignment horizontal="center"/>
    </xf>
    <xf numFmtId="0" fontId="24" fillId="10" borderId="5" xfId="2" applyFont="1" applyFill="1" applyBorder="1" applyAlignment="1">
      <alignment wrapText="1"/>
    </xf>
    <xf numFmtId="0" fontId="24" fillId="0" borderId="10" xfId="2" applyFont="1" applyBorder="1" applyAlignment="1">
      <alignment wrapText="1"/>
    </xf>
    <xf numFmtId="168" fontId="2" fillId="4" borderId="17" xfId="2" applyNumberFormat="1" applyFont="1" applyFill="1" applyBorder="1" applyAlignment="1">
      <alignment horizontal="center"/>
    </xf>
    <xf numFmtId="0" fontId="25" fillId="0" borderId="31" xfId="2" applyFont="1" applyBorder="1" applyAlignment="1">
      <alignment horizontal="left" vertical="center" wrapText="1"/>
    </xf>
    <xf numFmtId="0" fontId="25" fillId="0" borderId="32" xfId="2" applyFont="1" applyBorder="1" applyAlignment="1">
      <alignment horizontal="left" vertical="center" wrapText="1"/>
    </xf>
    <xf numFmtId="0" fontId="6" fillId="0" borderId="9" xfId="4" applyFont="1" applyBorder="1"/>
    <xf numFmtId="0" fontId="6" fillId="0" borderId="8" xfId="4" applyFont="1" applyBorder="1"/>
    <xf numFmtId="0" fontId="6" fillId="0" borderId="7" xfId="4" applyFont="1" applyBorder="1"/>
    <xf numFmtId="0" fontId="9" fillId="3" borderId="33" xfId="2" applyFont="1" applyFill="1" applyBorder="1" applyAlignment="1" applyProtection="1">
      <alignment horizontal="center" vertical="center" wrapText="1"/>
      <protection locked="0"/>
    </xf>
    <xf numFmtId="0" fontId="9" fillId="3" borderId="34" xfId="2" applyFont="1" applyFill="1" applyBorder="1" applyAlignment="1" applyProtection="1">
      <alignment horizontal="center" vertical="center" wrapText="1"/>
      <protection locked="0"/>
    </xf>
    <xf numFmtId="0" fontId="9" fillId="3" borderId="35" xfId="2" applyFont="1" applyFill="1" applyBorder="1" applyAlignment="1" applyProtection="1">
      <alignment horizontal="center" vertical="center" wrapText="1"/>
      <protection locked="0"/>
    </xf>
    <xf numFmtId="0" fontId="9" fillId="3" borderId="14" xfId="2" applyFont="1" applyFill="1" applyBorder="1" applyAlignment="1" applyProtection="1">
      <alignment horizontal="center" vertical="center" wrapText="1"/>
      <protection locked="0"/>
    </xf>
    <xf numFmtId="0" fontId="34" fillId="3" borderId="6" xfId="2" applyFont="1" applyFill="1" applyBorder="1" applyAlignment="1">
      <alignment horizontal="center"/>
    </xf>
    <xf numFmtId="0" fontId="34" fillId="3" borderId="31" xfId="2" applyFont="1" applyFill="1" applyBorder="1" applyAlignment="1">
      <alignment horizontal="center"/>
    </xf>
    <xf numFmtId="0" fontId="34" fillId="3" borderId="32" xfId="2" applyFont="1" applyFill="1" applyBorder="1" applyAlignment="1">
      <alignment horizontal="center"/>
    </xf>
    <xf numFmtId="0" fontId="35" fillId="0" borderId="33" xfId="2" applyFont="1" applyBorder="1" applyAlignment="1">
      <alignment horizontal="left" vertical="top" wrapText="1"/>
    </xf>
    <xf numFmtId="0" fontId="36" fillId="0" borderId="1" xfId="2" applyFont="1" applyBorder="1" applyAlignment="1">
      <alignment horizontal="left" vertical="top"/>
    </xf>
    <xf numFmtId="0" fontId="36" fillId="0" borderId="34" xfId="2" applyFont="1" applyBorder="1" applyAlignment="1">
      <alignment horizontal="left" vertical="top"/>
    </xf>
    <xf numFmtId="0" fontId="36" fillId="0" borderId="22" xfId="2" applyFont="1" applyBorder="1" applyAlignment="1">
      <alignment horizontal="left" vertical="top"/>
    </xf>
    <xf numFmtId="0" fontId="36" fillId="0" borderId="0" xfId="2" applyFont="1" applyAlignment="1">
      <alignment horizontal="left" vertical="top"/>
    </xf>
    <xf numFmtId="0" fontId="36" fillId="0" borderId="23" xfId="2" applyFont="1" applyBorder="1" applyAlignment="1">
      <alignment horizontal="left" vertical="top"/>
    </xf>
    <xf numFmtId="0" fontId="36" fillId="0" borderId="22" xfId="2" applyFont="1" applyBorder="1"/>
    <xf numFmtId="0" fontId="36" fillId="0" borderId="0" xfId="2" applyFont="1"/>
    <xf numFmtId="0" fontId="36" fillId="0" borderId="23" xfId="2" applyFont="1" applyBorder="1"/>
    <xf numFmtId="0" fontId="36" fillId="0" borderId="35" xfId="2" applyFont="1" applyBorder="1"/>
    <xf numFmtId="0" fontId="36" fillId="0" borderId="26" xfId="2" applyFont="1" applyBorder="1"/>
    <xf numFmtId="0" fontId="36" fillId="0" borderId="14" xfId="2" applyFont="1" applyBorder="1"/>
    <xf numFmtId="0" fontId="18" fillId="6" borderId="17" xfId="2" applyFont="1" applyFill="1" applyBorder="1"/>
    <xf numFmtId="0" fontId="28" fillId="6" borderId="17" xfId="2" applyFill="1" applyBorder="1"/>
    <xf numFmtId="0" fontId="28" fillId="3" borderId="33" xfId="2" applyFill="1" applyBorder="1"/>
    <xf numFmtId="0" fontId="28" fillId="0" borderId="34" xfId="2" applyBorder="1"/>
    <xf numFmtId="0" fontId="20" fillId="0" borderId="17" xfId="2" applyFont="1" applyBorder="1"/>
    <xf numFmtId="0" fontId="20" fillId="0" borderId="27" xfId="2" applyFont="1" applyBorder="1"/>
    <xf numFmtId="0" fontId="31" fillId="10" borderId="16" xfId="2" applyFont="1" applyFill="1" applyBorder="1" applyAlignment="1">
      <alignment horizontal="center" wrapText="1"/>
    </xf>
    <xf numFmtId="0" fontId="31" fillId="10" borderId="46" xfId="2" applyFont="1" applyFill="1" applyBorder="1" applyAlignment="1">
      <alignment horizontal="center" wrapText="1"/>
    </xf>
    <xf numFmtId="0" fontId="31" fillId="11" borderId="11" xfId="2" applyFont="1" applyFill="1" applyBorder="1" applyAlignment="1">
      <alignment horizontal="center" wrapText="1"/>
    </xf>
    <xf numFmtId="0" fontId="31" fillId="11" borderId="10" xfId="2" applyFont="1" applyFill="1" applyBorder="1" applyAlignment="1">
      <alignment horizontal="center" wrapText="1"/>
    </xf>
    <xf numFmtId="0" fontId="31" fillId="11" borderId="6" xfId="2" applyFont="1" applyFill="1" applyBorder="1" applyAlignment="1">
      <alignment horizontal="center" wrapText="1"/>
    </xf>
    <xf numFmtId="0" fontId="31" fillId="11" borderId="32" xfId="2" applyFont="1" applyFill="1" applyBorder="1" applyAlignment="1">
      <alignment horizontal="center" wrapText="1"/>
    </xf>
    <xf numFmtId="0" fontId="20" fillId="5" borderId="37" xfId="2" applyFont="1" applyFill="1" applyBorder="1" applyAlignment="1">
      <alignment horizontal="center" vertical="center" wrapText="1"/>
    </xf>
    <xf numFmtId="0" fontId="20" fillId="5" borderId="38" xfId="2" applyFont="1" applyFill="1" applyBorder="1" applyAlignment="1">
      <alignment horizontal="center" vertical="center" wrapText="1"/>
    </xf>
    <xf numFmtId="0" fontId="28" fillId="0" borderId="0" xfId="2" applyAlignment="1">
      <alignment horizontal="center" vertical="center"/>
    </xf>
    <xf numFmtId="0" fontId="29" fillId="8" borderId="31" xfId="1" applyBorder="1" applyAlignment="1"/>
    <xf numFmtId="0" fontId="28" fillId="0" borderId="31" xfId="2" applyBorder="1"/>
    <xf numFmtId="0" fontId="28" fillId="0" borderId="32" xfId="2" applyBorder="1"/>
    <xf numFmtId="0" fontId="29" fillId="8" borderId="6" xfId="1" applyNumberFormat="1" applyBorder="1" applyAlignment="1">
      <alignment horizontal="left"/>
    </xf>
    <xf numFmtId="0" fontId="28" fillId="0" borderId="31" xfId="2" applyBorder="1" applyAlignment="1">
      <alignment horizontal="left"/>
    </xf>
    <xf numFmtId="0" fontId="28" fillId="0" borderId="32" xfId="2" applyBorder="1" applyAlignment="1">
      <alignment horizontal="left"/>
    </xf>
    <xf numFmtId="0" fontId="26" fillId="8" borderId="6" xfId="1" applyFont="1" applyBorder="1" applyAlignment="1">
      <alignment horizontal="center"/>
    </xf>
    <xf numFmtId="0" fontId="28" fillId="0" borderId="31" xfId="2" applyBorder="1" applyAlignment="1">
      <alignment horizontal="center"/>
    </xf>
    <xf numFmtId="0" fontId="28" fillId="0" borderId="32" xfId="2" applyBorder="1" applyAlignment="1">
      <alignment horizontal="center"/>
    </xf>
    <xf numFmtId="49" fontId="29" fillId="8" borderId="6" xfId="1" applyNumberFormat="1" applyBorder="1" applyAlignment="1">
      <alignment horizontal="center"/>
    </xf>
    <xf numFmtId="49" fontId="28" fillId="0" borderId="31" xfId="2" applyNumberFormat="1" applyBorder="1" applyAlignment="1">
      <alignment horizontal="center"/>
    </xf>
    <xf numFmtId="49" fontId="28" fillId="0" borderId="32" xfId="2" applyNumberFormat="1" applyBorder="1" applyAlignment="1">
      <alignment horizontal="center"/>
    </xf>
    <xf numFmtId="0" fontId="29" fillId="8" borderId="6" xfId="1" applyBorder="1" applyAlignment="1">
      <alignment horizontal="center"/>
    </xf>
    <xf numFmtId="0" fontId="29" fillId="8" borderId="31" xfId="1" applyBorder="1" applyAlignment="1">
      <alignment horizontal="center"/>
    </xf>
    <xf numFmtId="0" fontId="29" fillId="8" borderId="32" xfId="1" applyBorder="1" applyAlignment="1">
      <alignment horizontal="center"/>
    </xf>
    <xf numFmtId="0" fontId="29" fillId="8" borderId="6" xfId="1" applyBorder="1" applyAlignment="1">
      <alignment horizontal="right"/>
    </xf>
    <xf numFmtId="0" fontId="29" fillId="8" borderId="32" xfId="1" applyBorder="1" applyAlignment="1">
      <alignment horizontal="right"/>
    </xf>
    <xf numFmtId="0" fontId="29" fillId="8" borderId="31" xfId="1" applyBorder="1" applyAlignment="1">
      <alignment horizontal="right"/>
    </xf>
    <xf numFmtId="0" fontId="35" fillId="0" borderId="1" xfId="2" applyFont="1" applyBorder="1" applyAlignment="1">
      <alignment horizontal="left" vertical="top" wrapText="1"/>
    </xf>
    <xf numFmtId="0" fontId="35" fillId="0" borderId="34" xfId="2" applyFont="1" applyBorder="1" applyAlignment="1">
      <alignment horizontal="left" vertical="top" wrapText="1"/>
    </xf>
    <xf numFmtId="0" fontId="35" fillId="0" borderId="22" xfId="2" applyFont="1" applyBorder="1" applyAlignment="1">
      <alignment horizontal="left" vertical="top" wrapText="1"/>
    </xf>
    <xf numFmtId="0" fontId="35" fillId="0" borderId="0" xfId="2" applyFont="1" applyAlignment="1">
      <alignment horizontal="left" vertical="top" wrapText="1"/>
    </xf>
    <xf numFmtId="0" fontId="35" fillId="0" borderId="23" xfId="2" applyFont="1" applyBorder="1" applyAlignment="1">
      <alignment horizontal="left" vertical="top" wrapText="1"/>
    </xf>
    <xf numFmtId="0" fontId="35" fillId="0" borderId="35" xfId="2" applyFont="1" applyBorder="1" applyAlignment="1">
      <alignment horizontal="left" vertical="top" wrapText="1"/>
    </xf>
    <xf numFmtId="0" fontId="35" fillId="0" borderId="26" xfId="2" applyFont="1" applyBorder="1" applyAlignment="1">
      <alignment horizontal="left" vertical="top" wrapText="1"/>
    </xf>
    <xf numFmtId="0" fontId="35" fillId="0" borderId="14" xfId="2" applyFont="1" applyBorder="1" applyAlignment="1">
      <alignment horizontal="left" vertical="top" wrapText="1"/>
    </xf>
    <xf numFmtId="0" fontId="15" fillId="0" borderId="39" xfId="3" applyFont="1" applyBorder="1" applyAlignment="1">
      <alignment horizontal="left" vertical="top" wrapText="1"/>
    </xf>
    <xf numFmtId="0" fontId="15" fillId="0" borderId="40" xfId="3" applyFont="1" applyBorder="1" applyAlignment="1">
      <alignment horizontal="left" vertical="top" wrapText="1"/>
    </xf>
    <xf numFmtId="0" fontId="15" fillId="0" borderId="41" xfId="3" applyFont="1" applyBorder="1" applyAlignment="1">
      <alignment horizontal="left" vertical="top" wrapText="1"/>
    </xf>
    <xf numFmtId="0" fontId="15" fillId="0" borderId="42" xfId="3" applyFont="1" applyBorder="1" applyAlignment="1">
      <alignment horizontal="left" vertical="top" wrapText="1"/>
    </xf>
    <xf numFmtId="0" fontId="15" fillId="0" borderId="0" xfId="3" applyFont="1" applyAlignment="1">
      <alignment horizontal="left" vertical="top" wrapText="1"/>
    </xf>
    <xf numFmtId="0" fontId="15" fillId="0" borderId="24" xfId="3" applyFont="1" applyBorder="1" applyAlignment="1">
      <alignment horizontal="left" vertical="top" wrapText="1"/>
    </xf>
    <xf numFmtId="0" fontId="15" fillId="0" borderId="43" xfId="3" applyFont="1" applyBorder="1" applyAlignment="1">
      <alignment horizontal="left" vertical="top" wrapText="1"/>
    </xf>
    <xf numFmtId="0" fontId="15" fillId="0" borderId="44" xfId="3" applyFont="1" applyBorder="1" applyAlignment="1">
      <alignment horizontal="left" vertical="top" wrapText="1"/>
    </xf>
    <xf numFmtId="0" fontId="15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40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A13" sqref="A13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15.75" thickBot="1" x14ac:dyDescent="0.3">
      <c r="A3" s="143" t="s">
        <v>53</v>
      </c>
      <c r="B3" s="144"/>
      <c r="C3" s="144"/>
      <c r="D3" s="144"/>
      <c r="E3" s="144"/>
      <c r="F3" s="144"/>
      <c r="G3" s="145"/>
      <c r="H3" s="149" t="s">
        <v>52</v>
      </c>
      <c r="I3" s="150"/>
      <c r="J3" s="151"/>
      <c r="K3" s="137"/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152" t="s">
        <v>51</v>
      </c>
      <c r="W3" s="154"/>
      <c r="X3" s="146" t="s">
        <v>3</v>
      </c>
      <c r="Y3" s="147"/>
      <c r="Z3" s="147"/>
      <c r="AA3" s="147"/>
      <c r="AB3" s="147"/>
      <c r="AC3" s="148"/>
      <c r="AD3" s="152" t="s">
        <v>50</v>
      </c>
      <c r="AE3" s="153"/>
      <c r="AF3" s="140">
        <v>2022</v>
      </c>
      <c r="AG3" s="141"/>
      <c r="AH3" s="142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5" t="str">
        <f>IF(OR(DAY(DATE($AF$3,$AU$24+1,0))=28,DAY(DATE($AF$3,$AU$24+1,0))=29),"",IF(DAY(DATE($AF$3,$AU$24+1,0))=30,"",31))</f>
        <v/>
      </c>
      <c r="AH5" s="134" t="s">
        <v>48</v>
      </c>
    </row>
    <row r="6" spans="1:34" ht="15.75" thickBot="1" x14ac:dyDescent="0.3">
      <c r="A6" s="124"/>
      <c r="B6" s="125"/>
      <c r="C6" s="31">
        <f t="shared" ref="C6:AD6" si="0">(DATE($AF$3,$AU$24,C5))</f>
        <v>44866</v>
      </c>
      <c r="D6" s="30">
        <f t="shared" si="0"/>
        <v>44867</v>
      </c>
      <c r="E6" s="30">
        <f t="shared" si="0"/>
        <v>44868</v>
      </c>
      <c r="F6" s="30">
        <f t="shared" si="0"/>
        <v>44869</v>
      </c>
      <c r="G6" s="30">
        <f t="shared" si="0"/>
        <v>44870</v>
      </c>
      <c r="H6" s="30">
        <f t="shared" si="0"/>
        <v>44871</v>
      </c>
      <c r="I6" s="30">
        <f t="shared" si="0"/>
        <v>44872</v>
      </c>
      <c r="J6" s="30">
        <f t="shared" si="0"/>
        <v>44873</v>
      </c>
      <c r="K6" s="30">
        <f t="shared" si="0"/>
        <v>44874</v>
      </c>
      <c r="L6" s="30">
        <f t="shared" si="0"/>
        <v>44875</v>
      </c>
      <c r="M6" s="30">
        <f t="shared" si="0"/>
        <v>44876</v>
      </c>
      <c r="N6" s="30">
        <f t="shared" si="0"/>
        <v>44877</v>
      </c>
      <c r="O6" s="30">
        <f t="shared" si="0"/>
        <v>44878</v>
      </c>
      <c r="P6" s="30">
        <f t="shared" si="0"/>
        <v>44879</v>
      </c>
      <c r="Q6" s="30">
        <f t="shared" si="0"/>
        <v>44880</v>
      </c>
      <c r="R6" s="30">
        <f t="shared" si="0"/>
        <v>44881</v>
      </c>
      <c r="S6" s="30">
        <f t="shared" si="0"/>
        <v>44882</v>
      </c>
      <c r="T6" s="30">
        <f t="shared" si="0"/>
        <v>44883</v>
      </c>
      <c r="U6" s="30">
        <f t="shared" si="0"/>
        <v>44884</v>
      </c>
      <c r="V6" s="30">
        <f t="shared" si="0"/>
        <v>44885</v>
      </c>
      <c r="W6" s="30">
        <f t="shared" si="0"/>
        <v>44886</v>
      </c>
      <c r="X6" s="30">
        <f t="shared" si="0"/>
        <v>44887</v>
      </c>
      <c r="Y6" s="30">
        <f t="shared" si="0"/>
        <v>44888</v>
      </c>
      <c r="Z6" s="30">
        <f t="shared" si="0"/>
        <v>44889</v>
      </c>
      <c r="AA6" s="30">
        <f t="shared" si="0"/>
        <v>44890</v>
      </c>
      <c r="AB6" s="30">
        <f t="shared" si="0"/>
        <v>44891</v>
      </c>
      <c r="AC6" s="30">
        <f t="shared" si="0"/>
        <v>44892</v>
      </c>
      <c r="AD6" s="30">
        <f t="shared" si="0"/>
        <v>44893</v>
      </c>
      <c r="AE6" s="30">
        <f>IF(ISERROR(DATE($AF$3,$AU$24,AE5)),"",(DATE($AF$3,$AU$24,AE5)))</f>
        <v>44894</v>
      </c>
      <c r="AF6" s="30">
        <f>IF(ISERROR(DATE($AF$3,$AU$24,AF5)),"",(DATE($AF$3,$AU$24,AF5)))</f>
        <v>44895</v>
      </c>
      <c r="AG6" s="76" t="str">
        <f>IF(ISERROR(DATE($AF$3,$AU$24,AG5)),"",(DATE($AF$3,$AU$24,AG5)))</f>
        <v/>
      </c>
      <c r="AH6" s="135"/>
    </row>
    <row r="7" spans="1:34" x14ac:dyDescent="0.25">
      <c r="A7" s="68" t="s">
        <v>47</v>
      </c>
      <c r="B7" s="93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3"/>
    </row>
    <row r="8" spans="1:34" ht="15.75" thickBot="1" x14ac:dyDescent="0.3">
      <c r="A8" s="130" t="s">
        <v>61</v>
      </c>
      <c r="B8" s="131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4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4"/>
    </row>
    <row r="10" spans="1:34" ht="39" x14ac:dyDescent="0.25">
      <c r="A10" s="65" t="s">
        <v>56</v>
      </c>
      <c r="B10" s="87" t="s">
        <v>70</v>
      </c>
      <c r="C10" s="40"/>
      <c r="D10" s="40">
        <v>7.5</v>
      </c>
      <c r="E10" s="40">
        <v>7.5</v>
      </c>
      <c r="F10" s="40">
        <v>7.5</v>
      </c>
      <c r="G10" s="40"/>
      <c r="H10" s="40"/>
      <c r="I10" s="40">
        <v>0</v>
      </c>
      <c r="J10" s="40">
        <v>7.5</v>
      </c>
      <c r="K10" s="40">
        <v>7.5</v>
      </c>
      <c r="L10" s="40">
        <v>7.5</v>
      </c>
      <c r="M10" s="40">
        <v>7.5</v>
      </c>
      <c r="N10" s="40"/>
      <c r="O10" s="40"/>
      <c r="P10" s="40">
        <v>0</v>
      </c>
      <c r="Q10" s="40">
        <v>7.5</v>
      </c>
      <c r="R10" s="40">
        <v>7.5</v>
      </c>
      <c r="S10" s="40"/>
      <c r="T10" s="40">
        <v>7.5</v>
      </c>
      <c r="U10" s="40"/>
      <c r="V10" s="40"/>
      <c r="W10" s="40">
        <v>7.5</v>
      </c>
      <c r="X10" s="40">
        <v>7.5</v>
      </c>
      <c r="Y10" s="40">
        <v>7.5</v>
      </c>
      <c r="Z10" s="40">
        <v>7.5</v>
      </c>
      <c r="AA10" s="40">
        <v>7.5</v>
      </c>
      <c r="AB10" s="40"/>
      <c r="AC10" s="40"/>
      <c r="AD10" s="40">
        <v>4</v>
      </c>
      <c r="AE10" s="40">
        <v>7.5</v>
      </c>
      <c r="AF10" s="40">
        <v>7.5</v>
      </c>
      <c r="AG10" s="40"/>
      <c r="AH10" s="85">
        <f t="shared" ref="AH10:AH16" si="1">SUM(C10:AG10)</f>
        <v>131.5</v>
      </c>
    </row>
    <row r="11" spans="1:34" ht="27" thickBot="1" x14ac:dyDescent="0.3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5">
        <f t="shared" si="1"/>
        <v>0</v>
      </c>
    </row>
    <row r="12" spans="1:34" ht="15.75" thickBot="1" x14ac:dyDescent="0.3">
      <c r="A12" s="132" t="s">
        <v>62</v>
      </c>
      <c r="B12" s="133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8"/>
      <c r="V12" s="59"/>
      <c r="W12" s="58"/>
      <c r="X12" s="58"/>
      <c r="Y12" s="58"/>
      <c r="Z12" s="59"/>
      <c r="AA12" s="59"/>
      <c r="AB12" s="58"/>
      <c r="AC12" s="59"/>
      <c r="AD12" s="59"/>
      <c r="AE12" s="58"/>
      <c r="AF12" s="58"/>
      <c r="AG12" s="58"/>
      <c r="AH12" s="85"/>
    </row>
    <row r="13" spans="1:34" ht="39.75" thickBot="1" x14ac:dyDescent="0.3">
      <c r="A13" s="71" t="s">
        <v>58</v>
      </c>
      <c r="B13" s="74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8"/>
      <c r="V13" s="40"/>
      <c r="W13" s="48"/>
      <c r="X13" s="48"/>
      <c r="Y13" s="48"/>
      <c r="Z13" s="40"/>
      <c r="AA13" s="40"/>
      <c r="AB13" s="48"/>
      <c r="AC13" s="40"/>
      <c r="AD13" s="40"/>
      <c r="AE13" s="48"/>
      <c r="AF13" s="48"/>
      <c r="AG13" s="48"/>
      <c r="AH13" s="85">
        <f t="shared" si="1"/>
        <v>0</v>
      </c>
    </row>
    <row r="14" spans="1:34" x14ac:dyDescent="0.25">
      <c r="A14" s="128" t="s">
        <v>63</v>
      </c>
      <c r="B14" s="129"/>
      <c r="C14" s="60"/>
      <c r="D14" s="61"/>
      <c r="E14" s="62"/>
      <c r="F14" s="62"/>
      <c r="G14" s="61"/>
      <c r="H14" s="62"/>
      <c r="I14" s="61"/>
      <c r="J14" s="61"/>
      <c r="K14" s="61"/>
      <c r="L14" s="62"/>
      <c r="M14" s="62"/>
      <c r="N14" s="61"/>
      <c r="O14" s="62"/>
      <c r="P14" s="61"/>
      <c r="Q14" s="61"/>
      <c r="R14" s="61"/>
      <c r="S14" s="62"/>
      <c r="T14" s="61"/>
      <c r="U14" s="61"/>
      <c r="V14" s="62"/>
      <c r="W14" s="61"/>
      <c r="X14" s="61"/>
      <c r="Y14" s="61"/>
      <c r="Z14" s="62"/>
      <c r="AA14" s="62"/>
      <c r="AB14" s="61"/>
      <c r="AC14" s="62"/>
      <c r="AD14" s="62"/>
      <c r="AE14" s="61"/>
      <c r="AF14" s="61"/>
      <c r="AG14" s="81"/>
      <c r="AH14" s="85"/>
    </row>
    <row r="15" spans="1:34" ht="26.25" x14ac:dyDescent="0.25">
      <c r="A15" s="73" t="s">
        <v>60</v>
      </c>
      <c r="B15" s="74"/>
      <c r="C15" s="9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0"/>
      <c r="AH15" s="85">
        <f t="shared" si="1"/>
        <v>0</v>
      </c>
    </row>
    <row r="16" spans="1:34" ht="28.9" customHeight="1" thickBot="1" x14ac:dyDescent="0.3">
      <c r="A16" s="95" t="s">
        <v>59</v>
      </c>
      <c r="B16" s="96" t="s">
        <v>73</v>
      </c>
      <c r="C16" s="72"/>
      <c r="D16" s="48">
        <v>1</v>
      </c>
      <c r="E16" s="48"/>
      <c r="F16" s="48"/>
      <c r="G16" s="48"/>
      <c r="H16" s="48"/>
      <c r="I16" s="48"/>
      <c r="J16" s="48"/>
      <c r="K16" s="48">
        <v>1</v>
      </c>
      <c r="L16" s="48"/>
      <c r="M16" s="48"/>
      <c r="N16" s="48"/>
      <c r="O16" s="48"/>
      <c r="P16" s="48"/>
      <c r="Q16" s="48"/>
      <c r="R16" s="48">
        <v>1</v>
      </c>
      <c r="S16" s="48"/>
      <c r="T16" s="48"/>
      <c r="U16" s="48"/>
      <c r="V16" s="48"/>
      <c r="W16" s="48"/>
      <c r="X16" s="48"/>
      <c r="Y16" s="48">
        <v>1</v>
      </c>
      <c r="Z16" s="48"/>
      <c r="AA16" s="48"/>
      <c r="AB16" s="48"/>
      <c r="AC16" s="48"/>
      <c r="AD16" s="48"/>
      <c r="AE16" s="48"/>
      <c r="AF16" s="48">
        <v>1</v>
      </c>
      <c r="AG16" s="82"/>
      <c r="AH16" s="86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0</v>
      </c>
      <c r="D17" s="49">
        <f t="shared" si="2"/>
        <v>8.5</v>
      </c>
      <c r="E17" s="49">
        <f t="shared" si="2"/>
        <v>7.5</v>
      </c>
      <c r="F17" s="49">
        <f t="shared" si="2"/>
        <v>7.5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7.5</v>
      </c>
      <c r="K17" s="49">
        <f t="shared" si="2"/>
        <v>8.5</v>
      </c>
      <c r="L17" s="49">
        <f t="shared" si="2"/>
        <v>7.5</v>
      </c>
      <c r="M17" s="49">
        <f t="shared" si="2"/>
        <v>7.5</v>
      </c>
      <c r="N17" s="49">
        <f t="shared" si="2"/>
        <v>0</v>
      </c>
      <c r="O17" s="49">
        <f t="shared" si="2"/>
        <v>0</v>
      </c>
      <c r="P17" s="49">
        <f t="shared" si="2"/>
        <v>0</v>
      </c>
      <c r="Q17" s="49">
        <f t="shared" si="2"/>
        <v>7.5</v>
      </c>
      <c r="R17" s="49">
        <f t="shared" si="2"/>
        <v>8.5</v>
      </c>
      <c r="S17" s="49">
        <f t="shared" si="2"/>
        <v>0</v>
      </c>
      <c r="T17" s="49">
        <f t="shared" si="2"/>
        <v>7.5</v>
      </c>
      <c r="U17" s="49">
        <f t="shared" si="2"/>
        <v>0</v>
      </c>
      <c r="V17" s="49">
        <f t="shared" si="2"/>
        <v>0</v>
      </c>
      <c r="W17" s="49">
        <f t="shared" si="2"/>
        <v>7.5</v>
      </c>
      <c r="X17" s="49">
        <f t="shared" si="2"/>
        <v>7.5</v>
      </c>
      <c r="Y17" s="49">
        <f t="shared" si="2"/>
        <v>8.5</v>
      </c>
      <c r="Z17" s="49">
        <f t="shared" si="2"/>
        <v>7.5</v>
      </c>
      <c r="AA17" s="49">
        <f t="shared" si="2"/>
        <v>7.5</v>
      </c>
      <c r="AB17" s="49">
        <f t="shared" si="2"/>
        <v>0</v>
      </c>
      <c r="AC17" s="49">
        <f t="shared" si="2"/>
        <v>0</v>
      </c>
      <c r="AD17" s="49">
        <f t="shared" si="2"/>
        <v>4</v>
      </c>
      <c r="AE17" s="49">
        <f t="shared" si="2"/>
        <v>7.5</v>
      </c>
      <c r="AF17" s="49">
        <f t="shared" si="2"/>
        <v>8.5</v>
      </c>
      <c r="AG17" s="50">
        <f t="shared" si="2"/>
        <v>0</v>
      </c>
      <c r="AH17" s="50">
        <f t="shared" si="2"/>
        <v>136.5</v>
      </c>
    </row>
    <row r="18" spans="1:53" x14ac:dyDescent="0.25">
      <c r="A18" s="126" t="s">
        <v>44</v>
      </c>
      <c r="B18" s="126"/>
      <c r="C18" s="89"/>
      <c r="D18" s="89">
        <v>0.3125</v>
      </c>
      <c r="E18" s="89">
        <v>0.3125</v>
      </c>
      <c r="F18" s="89">
        <v>0.3125</v>
      </c>
      <c r="G18" s="89"/>
      <c r="H18" s="89"/>
      <c r="I18" s="89"/>
      <c r="J18" s="89">
        <v>0.3125</v>
      </c>
      <c r="K18" s="89">
        <v>0.3125</v>
      </c>
      <c r="L18" s="89">
        <v>0.3125</v>
      </c>
      <c r="M18" s="89">
        <v>0.3125</v>
      </c>
      <c r="N18" s="89"/>
      <c r="O18" s="89"/>
      <c r="P18" s="89"/>
      <c r="Q18" s="89">
        <v>0.3125</v>
      </c>
      <c r="R18" s="89">
        <v>0.3125</v>
      </c>
      <c r="S18" s="89"/>
      <c r="T18" s="89">
        <v>0.3125</v>
      </c>
      <c r="U18" s="89"/>
      <c r="V18" s="89"/>
      <c r="W18" s="89">
        <v>0.3125</v>
      </c>
      <c r="X18" s="89">
        <v>0.3125</v>
      </c>
      <c r="Y18" s="89">
        <v>0.3125</v>
      </c>
      <c r="Z18" s="89">
        <v>0.3125</v>
      </c>
      <c r="AA18" s="89">
        <v>0.3125</v>
      </c>
      <c r="AB18" s="89"/>
      <c r="AC18" s="89"/>
      <c r="AD18" s="89">
        <v>0.3125</v>
      </c>
      <c r="AE18" s="89">
        <v>0.3125</v>
      </c>
      <c r="AF18" s="89">
        <v>0.3125</v>
      </c>
      <c r="AG18" s="89">
        <v>0.3125</v>
      </c>
      <c r="AH18" s="41"/>
    </row>
    <row r="19" spans="1:53" x14ac:dyDescent="0.25">
      <c r="A19" s="127" t="s">
        <v>43</v>
      </c>
      <c r="B19" s="127"/>
      <c r="C19" s="89"/>
      <c r="D19" s="89">
        <v>0.72916666666666663</v>
      </c>
      <c r="E19" s="89">
        <v>0.64583333333333337</v>
      </c>
      <c r="F19" s="89">
        <v>0.64583333333333337</v>
      </c>
      <c r="G19" s="89"/>
      <c r="H19" s="89"/>
      <c r="I19" s="89"/>
      <c r="J19" s="89">
        <v>0.64583333333333337</v>
      </c>
      <c r="K19" s="89">
        <v>0.72916666666666663</v>
      </c>
      <c r="L19" s="89">
        <v>0.64583333333333337</v>
      </c>
      <c r="M19" s="89">
        <v>0.64583333333333337</v>
      </c>
      <c r="N19" s="89"/>
      <c r="O19" s="89"/>
      <c r="P19" s="89"/>
      <c r="Q19" s="89">
        <v>0.64583333333333337</v>
      </c>
      <c r="R19" s="89">
        <v>0.72916666666666663</v>
      </c>
      <c r="S19" s="89"/>
      <c r="T19" s="89">
        <v>0.64583333333333337</v>
      </c>
      <c r="U19" s="89"/>
      <c r="V19" s="89"/>
      <c r="W19" s="89">
        <v>0.64583333333333337</v>
      </c>
      <c r="X19" s="89">
        <v>0.64583333333333337</v>
      </c>
      <c r="Y19" s="89">
        <v>0.72916666666666663</v>
      </c>
      <c r="Z19" s="89">
        <v>0.64583333333333337</v>
      </c>
      <c r="AA19" s="89">
        <v>0.64583333333333337</v>
      </c>
      <c r="AB19" s="89"/>
      <c r="AC19" s="89"/>
      <c r="AD19" s="89">
        <v>0.64583333333333337</v>
      </c>
      <c r="AE19" s="89">
        <v>0.64583333333333337</v>
      </c>
      <c r="AF19" s="89">
        <v>0.72916666666666663</v>
      </c>
      <c r="AG19" s="89">
        <v>0.64583333333333337</v>
      </c>
      <c r="AH19" s="42"/>
    </row>
    <row r="20" spans="1:53" x14ac:dyDescent="0.25">
      <c r="A20" s="123" t="s">
        <v>42</v>
      </c>
      <c r="B20" s="123"/>
      <c r="C20" s="51">
        <f>C19-C18</f>
        <v>0</v>
      </c>
      <c r="D20" s="51">
        <f t="shared" ref="D20:AG20" si="3">D19-D18</f>
        <v>0.41666666666666663</v>
      </c>
      <c r="E20" s="51">
        <f>E19-E18</f>
        <v>0.33333333333333337</v>
      </c>
      <c r="F20" s="51">
        <f>F19-F18</f>
        <v>0.33333333333333337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0.33333333333333337</v>
      </c>
      <c r="K20" s="51">
        <f t="shared" si="3"/>
        <v>0.41666666666666663</v>
      </c>
      <c r="L20" s="51">
        <f t="shared" si="3"/>
        <v>0.33333333333333337</v>
      </c>
      <c r="M20" s="51">
        <f t="shared" si="3"/>
        <v>0.33333333333333337</v>
      </c>
      <c r="N20" s="51">
        <f t="shared" si="3"/>
        <v>0</v>
      </c>
      <c r="O20" s="51">
        <f t="shared" si="3"/>
        <v>0</v>
      </c>
      <c r="P20" s="51">
        <f t="shared" si="3"/>
        <v>0</v>
      </c>
      <c r="Q20" s="51">
        <f t="shared" si="3"/>
        <v>0.33333333333333337</v>
      </c>
      <c r="R20" s="51">
        <f t="shared" si="3"/>
        <v>0.41666666666666663</v>
      </c>
      <c r="S20" s="51">
        <f t="shared" si="3"/>
        <v>0</v>
      </c>
      <c r="T20" s="51">
        <f t="shared" si="3"/>
        <v>0.33333333333333337</v>
      </c>
      <c r="U20" s="51">
        <f t="shared" si="3"/>
        <v>0</v>
      </c>
      <c r="V20" s="51">
        <f t="shared" si="3"/>
        <v>0</v>
      </c>
      <c r="W20" s="51">
        <f t="shared" si="3"/>
        <v>0.33333333333333337</v>
      </c>
      <c r="X20" s="51">
        <f t="shared" si="3"/>
        <v>0.33333333333333337</v>
      </c>
      <c r="Y20" s="51">
        <f t="shared" si="3"/>
        <v>0.41666666666666663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</v>
      </c>
      <c r="AC20" s="51">
        <f t="shared" si="3"/>
        <v>0</v>
      </c>
      <c r="AD20" s="51">
        <f t="shared" si="3"/>
        <v>0.33333333333333337</v>
      </c>
      <c r="AE20" s="51">
        <f t="shared" si="3"/>
        <v>0.33333333333333337</v>
      </c>
      <c r="AF20" s="51">
        <f t="shared" si="3"/>
        <v>0.41666666666666663</v>
      </c>
      <c r="AG20" s="51">
        <f t="shared" si="3"/>
        <v>0.33333333333333337</v>
      </c>
      <c r="AH20" s="43"/>
    </row>
    <row r="21" spans="1:53" x14ac:dyDescent="0.25">
      <c r="A21" s="122" t="s">
        <v>54</v>
      </c>
      <c r="B21" s="123"/>
      <c r="C21" s="55">
        <f>(C20-INT(C20))*24</f>
        <v>0</v>
      </c>
      <c r="D21" s="55">
        <f>(D20-INT(D20))*24</f>
        <v>10</v>
      </c>
      <c r="E21" s="55">
        <f t="shared" ref="E21:AF21" si="4">(E20-INT(E20))*24</f>
        <v>8</v>
      </c>
      <c r="F21" s="55">
        <f t="shared" si="4"/>
        <v>8</v>
      </c>
      <c r="G21" s="55">
        <f>(G20-INT(G20))*24</f>
        <v>0</v>
      </c>
      <c r="H21" s="55">
        <f t="shared" si="4"/>
        <v>0</v>
      </c>
      <c r="I21" s="55">
        <f t="shared" si="4"/>
        <v>0</v>
      </c>
      <c r="J21" s="55">
        <f t="shared" si="4"/>
        <v>8</v>
      </c>
      <c r="K21" s="55">
        <f t="shared" si="4"/>
        <v>10</v>
      </c>
      <c r="L21" s="55">
        <f t="shared" si="4"/>
        <v>8</v>
      </c>
      <c r="M21" s="55">
        <f t="shared" si="4"/>
        <v>8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55">
        <f t="shared" si="4"/>
        <v>8</v>
      </c>
      <c r="R21" s="55">
        <f t="shared" si="4"/>
        <v>10</v>
      </c>
      <c r="S21" s="55">
        <f t="shared" si="4"/>
        <v>0</v>
      </c>
      <c r="T21" s="55">
        <f t="shared" si="4"/>
        <v>8</v>
      </c>
      <c r="U21" s="55">
        <f t="shared" si="4"/>
        <v>0</v>
      </c>
      <c r="V21" s="55">
        <f t="shared" si="4"/>
        <v>0</v>
      </c>
      <c r="W21" s="55">
        <f t="shared" si="4"/>
        <v>8</v>
      </c>
      <c r="X21" s="55">
        <f t="shared" si="4"/>
        <v>8</v>
      </c>
      <c r="Y21" s="55">
        <f t="shared" si="4"/>
        <v>10</v>
      </c>
      <c r="Z21" s="55">
        <f t="shared" si="4"/>
        <v>8</v>
      </c>
      <c r="AA21" s="55">
        <f t="shared" si="4"/>
        <v>8</v>
      </c>
      <c r="AB21" s="55">
        <f t="shared" si="4"/>
        <v>0</v>
      </c>
      <c r="AC21" s="55">
        <f t="shared" si="4"/>
        <v>0</v>
      </c>
      <c r="AD21" s="55">
        <f t="shared" si="4"/>
        <v>8</v>
      </c>
      <c r="AE21" s="55">
        <f t="shared" si="4"/>
        <v>8</v>
      </c>
      <c r="AF21" s="55">
        <f t="shared" si="4"/>
        <v>10</v>
      </c>
      <c r="AG21" s="51">
        <f t="shared" ref="AG21" si="5">(AG20-INT(AG20))*24</f>
        <v>8</v>
      </c>
      <c r="AH21" s="43"/>
    </row>
    <row r="22" spans="1:53" x14ac:dyDescent="0.25">
      <c r="A22" s="69" t="s">
        <v>41</v>
      </c>
      <c r="B22" s="69"/>
      <c r="C22" s="54" t="s">
        <v>76</v>
      </c>
      <c r="D22" s="52"/>
      <c r="E22" s="172"/>
      <c r="F22" s="172"/>
      <c r="G22" s="88"/>
      <c r="H22" s="52"/>
      <c r="I22" s="172" t="s">
        <v>67</v>
      </c>
      <c r="J22" s="172"/>
      <c r="K22" s="54"/>
      <c r="L22" s="172"/>
      <c r="M22" s="54"/>
      <c r="N22" s="54"/>
      <c r="O22" s="172"/>
      <c r="P22" s="54" t="s">
        <v>68</v>
      </c>
      <c r="Q22" s="172"/>
      <c r="R22" s="172"/>
      <c r="S22" s="54" t="s">
        <v>76</v>
      </c>
      <c r="T22" s="172"/>
      <c r="U22" s="54"/>
      <c r="V22" s="88"/>
      <c r="W22" s="52"/>
      <c r="X22" s="172"/>
      <c r="Y22" s="54"/>
      <c r="Z22" s="52"/>
      <c r="AA22" s="54"/>
      <c r="AB22" s="54"/>
      <c r="AC22" s="172"/>
      <c r="AD22" s="172" t="s">
        <v>75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3" t="s">
        <v>40</v>
      </c>
      <c r="B24" s="104"/>
      <c r="K24" s="107" t="s">
        <v>55</v>
      </c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S24" s="1">
        <v>2016</v>
      </c>
      <c r="AU24" s="1">
        <f>MONTH(DATEVALUE(X3&amp;" 1"))</f>
        <v>11</v>
      </c>
      <c r="AV24" s="100" t="s">
        <v>39</v>
      </c>
      <c r="AW24" s="101"/>
      <c r="AX24" s="101"/>
      <c r="AY24" s="101"/>
      <c r="AZ24" s="102"/>
      <c r="BA24" s="7">
        <f>DATE($AF$3,1,1)</f>
        <v>44562</v>
      </c>
    </row>
    <row r="25" spans="1:53" ht="15.75" thickBot="1" x14ac:dyDescent="0.3">
      <c r="A25" s="105"/>
      <c r="B25" s="106"/>
      <c r="K25" s="110" t="s">
        <v>69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2"/>
      <c r="AS25" s="1">
        <v>2017</v>
      </c>
      <c r="AV25" s="100" t="s">
        <v>38</v>
      </c>
      <c r="AW25" s="101"/>
      <c r="AX25" s="101"/>
      <c r="AY25" s="101"/>
      <c r="AZ25" s="102"/>
      <c r="BA25" s="7">
        <f>DATE($AF$3,1,6)</f>
        <v>44567</v>
      </c>
    </row>
    <row r="26" spans="1:53" ht="21" customHeight="1" x14ac:dyDescent="0.25">
      <c r="A26" s="25" t="s">
        <v>37</v>
      </c>
      <c r="B26" s="24">
        <v>131.5</v>
      </c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5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15</v>
      </c>
      <c r="K27" s="113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7.5</v>
      </c>
      <c r="K28" s="113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5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13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5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13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5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16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8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1">
        <v>0</v>
      </c>
      <c r="K32" s="116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8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2">
        <v>0</v>
      </c>
      <c r="K33" s="116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8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1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8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44896</v>
      </c>
      <c r="K35" s="11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8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9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1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98" t="s">
        <v>9</v>
      </c>
      <c r="C38" s="98"/>
      <c r="D38" s="98"/>
      <c r="E38" s="99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7" type="noConversion"/>
  <conditionalFormatting sqref="C17:AG17">
    <cfRule type="cellIs" dxfId="39" priority="38" operator="greaterThan">
      <formula>12</formula>
    </cfRule>
  </conditionalFormatting>
  <conditionalFormatting sqref="C23:AG23 AH20:AH21">
    <cfRule type="cellIs" dxfId="38" priority="37" operator="greaterThan">
      <formula>12</formula>
    </cfRule>
  </conditionalFormatting>
  <conditionalFormatting sqref="C5:AG6">
    <cfRule type="expression" dxfId="37" priority="75">
      <formula>OR(WEEKDAY(C$6,2)=6,WEEKDAY(C$6,2)=7)</formula>
    </cfRule>
    <cfRule type="expression" dxfId="36" priority="76">
      <formula>VLOOKUP(C$6,$BA$24:$BA$38,1,0)</formula>
    </cfRule>
  </conditionalFormatting>
  <conditionalFormatting sqref="C22:F22 H22:M22 O22:T22 V22:AG22">
    <cfRule type="cellIs" dxfId="6" priority="7" operator="greaterThan">
      <formula>12</formula>
    </cfRule>
  </conditionalFormatting>
  <conditionalFormatting sqref="G22">
    <cfRule type="cellIs" dxfId="5" priority="6" operator="greaterThan">
      <formula>12</formula>
    </cfRule>
  </conditionalFormatting>
  <conditionalFormatting sqref="N22">
    <cfRule type="cellIs" dxfId="4" priority="5" operator="greaterThan">
      <formula>12</formula>
    </cfRule>
  </conditionalFormatting>
  <conditionalFormatting sqref="U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DF36AC81-2D82-4AD5-B58F-1BD351B4CCFD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2" zoomScale="85" zoomScaleNormal="100" zoomScaleSheetLayoutView="100" workbookViewId="0">
      <selection activeCell="B26" sqref="B2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15.75" thickBot="1" x14ac:dyDescent="0.3">
      <c r="A3" s="143" t="s">
        <v>53</v>
      </c>
      <c r="B3" s="144"/>
      <c r="C3" s="144"/>
      <c r="D3" s="144"/>
      <c r="E3" s="144"/>
      <c r="F3" s="144"/>
      <c r="G3" s="145"/>
      <c r="H3" s="149" t="s">
        <v>52</v>
      </c>
      <c r="I3" s="150"/>
      <c r="J3" s="151"/>
      <c r="K3" s="137"/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152" t="s">
        <v>51</v>
      </c>
      <c r="W3" s="154"/>
      <c r="X3" s="146" t="s">
        <v>4</v>
      </c>
      <c r="Y3" s="147"/>
      <c r="Z3" s="147"/>
      <c r="AA3" s="147"/>
      <c r="AB3" s="147"/>
      <c r="AC3" s="148"/>
      <c r="AD3" s="152" t="s">
        <v>50</v>
      </c>
      <c r="AE3" s="153"/>
      <c r="AF3" s="140">
        <v>2022</v>
      </c>
      <c r="AG3" s="141"/>
      <c r="AH3" s="142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5">
        <f>IF(OR(DAY(DATE($AF$3,$AU$24+1,0))=28,DAY(DATE($AF$3,$AU$24+1,0))=29),"",IF(DAY(DATE($AF$3,$AU$24+1,0))=30,"",31))</f>
        <v>31</v>
      </c>
      <c r="AH5" s="134" t="s">
        <v>48</v>
      </c>
    </row>
    <row r="6" spans="1:34" ht="15.75" thickBot="1" x14ac:dyDescent="0.3">
      <c r="A6" s="124"/>
      <c r="B6" s="125"/>
      <c r="C6" s="31">
        <f t="shared" ref="C6:AD6" si="0">(DATE($AF$3,$AU$24,C5))</f>
        <v>44835</v>
      </c>
      <c r="D6" s="30">
        <f t="shared" si="0"/>
        <v>44836</v>
      </c>
      <c r="E6" s="30">
        <f t="shared" si="0"/>
        <v>44837</v>
      </c>
      <c r="F6" s="30">
        <f t="shared" si="0"/>
        <v>44838</v>
      </c>
      <c r="G6" s="30">
        <f t="shared" si="0"/>
        <v>44839</v>
      </c>
      <c r="H6" s="30">
        <f t="shared" si="0"/>
        <v>44840</v>
      </c>
      <c r="I6" s="30">
        <f t="shared" si="0"/>
        <v>44841</v>
      </c>
      <c r="J6" s="30">
        <f t="shared" si="0"/>
        <v>44842</v>
      </c>
      <c r="K6" s="30">
        <f t="shared" si="0"/>
        <v>44843</v>
      </c>
      <c r="L6" s="30">
        <f t="shared" si="0"/>
        <v>44844</v>
      </c>
      <c r="M6" s="30">
        <f t="shared" si="0"/>
        <v>44845</v>
      </c>
      <c r="N6" s="30">
        <f t="shared" si="0"/>
        <v>44846</v>
      </c>
      <c r="O6" s="30">
        <f t="shared" si="0"/>
        <v>44847</v>
      </c>
      <c r="P6" s="30">
        <f t="shared" si="0"/>
        <v>44848</v>
      </c>
      <c r="Q6" s="30">
        <f t="shared" si="0"/>
        <v>44849</v>
      </c>
      <c r="R6" s="30">
        <f t="shared" si="0"/>
        <v>44850</v>
      </c>
      <c r="S6" s="30">
        <f t="shared" si="0"/>
        <v>44851</v>
      </c>
      <c r="T6" s="30">
        <f t="shared" si="0"/>
        <v>44852</v>
      </c>
      <c r="U6" s="30">
        <f t="shared" si="0"/>
        <v>44853</v>
      </c>
      <c r="V6" s="30">
        <f t="shared" si="0"/>
        <v>44854</v>
      </c>
      <c r="W6" s="30">
        <f t="shared" si="0"/>
        <v>44855</v>
      </c>
      <c r="X6" s="30">
        <f t="shared" si="0"/>
        <v>44856</v>
      </c>
      <c r="Y6" s="30">
        <f t="shared" si="0"/>
        <v>44857</v>
      </c>
      <c r="Z6" s="30">
        <f t="shared" si="0"/>
        <v>44858</v>
      </c>
      <c r="AA6" s="30">
        <f t="shared" si="0"/>
        <v>44859</v>
      </c>
      <c r="AB6" s="30">
        <f t="shared" si="0"/>
        <v>44860</v>
      </c>
      <c r="AC6" s="30">
        <f t="shared" si="0"/>
        <v>44861</v>
      </c>
      <c r="AD6" s="30">
        <f t="shared" si="0"/>
        <v>44862</v>
      </c>
      <c r="AE6" s="30">
        <f>IF(ISERROR(DATE($AF$3,$AU$24,AE5)),"",(DATE($AF$3,$AU$24,AE5)))</f>
        <v>44863</v>
      </c>
      <c r="AF6" s="30">
        <f>IF(ISERROR(DATE($AF$3,$AU$24,AF5)),"",(DATE($AF$3,$AU$24,AF5)))</f>
        <v>44864</v>
      </c>
      <c r="AG6" s="76">
        <f>IF(ISERROR(DATE($AF$3,$AU$24,AG5)),"",(DATE($AF$3,$AU$24,AG5)))</f>
        <v>44865</v>
      </c>
      <c r="AH6" s="135"/>
    </row>
    <row r="7" spans="1:34" x14ac:dyDescent="0.25">
      <c r="A7" s="68" t="s">
        <v>47</v>
      </c>
      <c r="B7" s="93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3"/>
    </row>
    <row r="8" spans="1:34" ht="15.75" thickBot="1" x14ac:dyDescent="0.3">
      <c r="A8" s="130" t="s">
        <v>61</v>
      </c>
      <c r="B8" s="131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4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4"/>
    </row>
    <row r="10" spans="1:34" ht="39" x14ac:dyDescent="0.25">
      <c r="A10" s="65" t="s">
        <v>56</v>
      </c>
      <c r="B10" s="87" t="s">
        <v>70</v>
      </c>
      <c r="C10" s="40"/>
      <c r="D10" s="40"/>
      <c r="E10" s="40">
        <v>7.5</v>
      </c>
      <c r="F10" s="40">
        <v>7.5</v>
      </c>
      <c r="G10" s="40">
        <v>7.5</v>
      </c>
      <c r="H10" s="40">
        <v>7.5</v>
      </c>
      <c r="I10" s="40"/>
      <c r="J10" s="40"/>
      <c r="K10" s="40"/>
      <c r="L10" s="40">
        <v>7.5</v>
      </c>
      <c r="M10" s="40">
        <v>7.5</v>
      </c>
      <c r="N10" s="40">
        <v>7.5</v>
      </c>
      <c r="O10" s="40">
        <v>7.5</v>
      </c>
      <c r="P10" s="40">
        <v>7.5</v>
      </c>
      <c r="Q10" s="40"/>
      <c r="R10" s="40"/>
      <c r="S10" s="40"/>
      <c r="T10" s="40">
        <v>7.5</v>
      </c>
      <c r="U10" s="40">
        <v>7.5</v>
      </c>
      <c r="V10" s="40">
        <v>7.5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4</v>
      </c>
      <c r="AD10" s="40">
        <v>7.5</v>
      </c>
      <c r="AE10" s="40"/>
      <c r="AF10" s="40"/>
      <c r="AG10" s="40">
        <v>7.5</v>
      </c>
      <c r="AH10" s="85">
        <f t="shared" ref="AH10:AH16" si="1">SUM(C10:AG10)</f>
        <v>139</v>
      </c>
    </row>
    <row r="11" spans="1:34" ht="27" thickBot="1" x14ac:dyDescent="0.3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7"/>
      <c r="K11" s="40"/>
      <c r="L11" s="40"/>
      <c r="M11" s="40"/>
      <c r="N11" s="40"/>
      <c r="O11" s="40"/>
      <c r="P11" s="40"/>
      <c r="Q11" s="47"/>
      <c r="R11" s="40"/>
      <c r="S11" s="40"/>
      <c r="T11" s="40"/>
      <c r="U11" s="40"/>
      <c r="V11" s="40"/>
      <c r="W11" s="40"/>
      <c r="X11" s="47"/>
      <c r="Y11" s="40"/>
      <c r="Z11" s="40"/>
      <c r="AA11" s="40"/>
      <c r="AB11" s="40"/>
      <c r="AC11" s="40"/>
      <c r="AD11" s="40"/>
      <c r="AE11" s="40"/>
      <c r="AF11" s="40"/>
      <c r="AG11" s="40"/>
      <c r="AH11" s="85">
        <f t="shared" si="1"/>
        <v>0</v>
      </c>
    </row>
    <row r="12" spans="1:34" ht="15.75" thickBot="1" x14ac:dyDescent="0.3">
      <c r="A12" s="132" t="s">
        <v>62</v>
      </c>
      <c r="B12" s="133"/>
      <c r="C12" s="57"/>
      <c r="D12" s="58"/>
      <c r="E12" s="58"/>
      <c r="F12" s="58"/>
      <c r="G12" s="58"/>
      <c r="H12" s="59"/>
      <c r="I12" s="59"/>
      <c r="J12" s="57"/>
      <c r="K12" s="58"/>
      <c r="L12" s="58"/>
      <c r="M12" s="58"/>
      <c r="N12" s="58"/>
      <c r="O12" s="59"/>
      <c r="P12" s="59"/>
      <c r="Q12" s="57"/>
      <c r="R12" s="58"/>
      <c r="S12" s="58"/>
      <c r="T12" s="58"/>
      <c r="U12" s="58"/>
      <c r="V12" s="59"/>
      <c r="W12" s="59"/>
      <c r="X12" s="57"/>
      <c r="Y12" s="58"/>
      <c r="Z12" s="58"/>
      <c r="AA12" s="58"/>
      <c r="AB12" s="58"/>
      <c r="AC12" s="59"/>
      <c r="AD12" s="59"/>
      <c r="AE12" s="58"/>
      <c r="AF12" s="58"/>
      <c r="AG12" s="58"/>
      <c r="AH12" s="85"/>
    </row>
    <row r="13" spans="1:34" ht="39.75" thickBot="1" x14ac:dyDescent="0.3">
      <c r="A13" s="71" t="s">
        <v>58</v>
      </c>
      <c r="B13" s="74"/>
      <c r="C13" s="47"/>
      <c r="D13" s="48"/>
      <c r="E13" s="48"/>
      <c r="F13" s="48"/>
      <c r="G13" s="48"/>
      <c r="H13" s="40"/>
      <c r="I13" s="40"/>
      <c r="J13" s="47"/>
      <c r="K13" s="48"/>
      <c r="L13" s="48"/>
      <c r="M13" s="48"/>
      <c r="N13" s="48"/>
      <c r="O13" s="40"/>
      <c r="P13" s="40"/>
      <c r="Q13" s="47"/>
      <c r="R13" s="48"/>
      <c r="S13" s="48"/>
      <c r="T13" s="48"/>
      <c r="U13" s="48"/>
      <c r="V13" s="40"/>
      <c r="W13" s="40"/>
      <c r="X13" s="47"/>
      <c r="Y13" s="48"/>
      <c r="Z13" s="48"/>
      <c r="AA13" s="48"/>
      <c r="AB13" s="48"/>
      <c r="AC13" s="40"/>
      <c r="AD13" s="40"/>
      <c r="AE13" s="48"/>
      <c r="AF13" s="48"/>
      <c r="AG13" s="48"/>
      <c r="AH13" s="85">
        <f t="shared" si="1"/>
        <v>0</v>
      </c>
    </row>
    <row r="14" spans="1:34" x14ac:dyDescent="0.25">
      <c r="A14" s="128" t="s">
        <v>63</v>
      </c>
      <c r="B14" s="129"/>
      <c r="C14" s="60"/>
      <c r="D14" s="61"/>
      <c r="E14" s="61"/>
      <c r="F14" s="61"/>
      <c r="G14" s="61"/>
      <c r="H14" s="62"/>
      <c r="I14" s="62"/>
      <c r="J14" s="61"/>
      <c r="K14" s="61"/>
      <c r="L14" s="61"/>
      <c r="M14" s="61"/>
      <c r="N14" s="61"/>
      <c r="O14" s="62"/>
      <c r="P14" s="62"/>
      <c r="Q14" s="61"/>
      <c r="R14" s="61"/>
      <c r="S14" s="62"/>
      <c r="T14" s="61"/>
      <c r="U14" s="61"/>
      <c r="V14" s="62"/>
      <c r="W14" s="62"/>
      <c r="X14" s="61"/>
      <c r="Y14" s="61"/>
      <c r="Z14" s="61"/>
      <c r="AA14" s="61"/>
      <c r="AB14" s="61"/>
      <c r="AC14" s="62"/>
      <c r="AD14" s="62"/>
      <c r="AE14" s="61"/>
      <c r="AF14" s="61"/>
      <c r="AG14" s="81"/>
      <c r="AH14" s="85"/>
    </row>
    <row r="15" spans="1:34" ht="26.25" x14ac:dyDescent="0.25">
      <c r="A15" s="73" t="s">
        <v>60</v>
      </c>
      <c r="B15" s="74"/>
      <c r="C15" s="9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0"/>
      <c r="AH15" s="85">
        <f t="shared" si="1"/>
        <v>0</v>
      </c>
    </row>
    <row r="16" spans="1:34" ht="28.9" customHeight="1" thickBot="1" x14ac:dyDescent="0.3">
      <c r="A16" s="95" t="s">
        <v>59</v>
      </c>
      <c r="B16" s="96" t="s">
        <v>73</v>
      </c>
      <c r="C16" s="72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82"/>
      <c r="AH16" s="86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7.5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7.5</v>
      </c>
      <c r="M17" s="49">
        <f t="shared" si="2"/>
        <v>7.5</v>
      </c>
      <c r="N17" s="49">
        <f t="shared" si="2"/>
        <v>8.5</v>
      </c>
      <c r="O17" s="49">
        <f t="shared" si="2"/>
        <v>7.5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0</v>
      </c>
      <c r="T17" s="49">
        <f t="shared" si="2"/>
        <v>7.5</v>
      </c>
      <c r="U17" s="49">
        <f t="shared" si="2"/>
        <v>8.5</v>
      </c>
      <c r="V17" s="49">
        <f t="shared" si="2"/>
        <v>7.5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4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7.5</v>
      </c>
      <c r="AH17" s="50">
        <f t="shared" si="2"/>
        <v>143</v>
      </c>
    </row>
    <row r="18" spans="1:53" x14ac:dyDescent="0.25">
      <c r="A18" s="126" t="s">
        <v>44</v>
      </c>
      <c r="B18" s="126"/>
      <c r="C18" s="89"/>
      <c r="D18" s="89"/>
      <c r="E18" s="89">
        <v>0.3125</v>
      </c>
      <c r="F18" s="89">
        <v>0.3125</v>
      </c>
      <c r="G18" s="89">
        <v>0.3125</v>
      </c>
      <c r="H18" s="89">
        <v>0.3125</v>
      </c>
      <c r="I18" s="89"/>
      <c r="J18" s="89"/>
      <c r="K18" s="89"/>
      <c r="L18" s="89">
        <v>0.3125</v>
      </c>
      <c r="M18" s="89">
        <v>0.3125</v>
      </c>
      <c r="N18" s="89">
        <v>0.3125</v>
      </c>
      <c r="O18" s="89">
        <v>0.3125</v>
      </c>
      <c r="P18" s="89">
        <v>0.3125</v>
      </c>
      <c r="Q18" s="89"/>
      <c r="R18" s="89"/>
      <c r="S18" s="89"/>
      <c r="T18" s="89">
        <v>0.3125</v>
      </c>
      <c r="U18" s="89">
        <v>0.3125</v>
      </c>
      <c r="V18" s="89">
        <v>0.3125</v>
      </c>
      <c r="W18" s="89">
        <v>0.3125</v>
      </c>
      <c r="X18" s="89"/>
      <c r="Y18" s="89"/>
      <c r="Z18" s="89">
        <v>0.3125</v>
      </c>
      <c r="AA18" s="89">
        <v>0.3125</v>
      </c>
      <c r="AB18" s="89">
        <v>0.3125</v>
      </c>
      <c r="AC18" s="89">
        <v>0.3125</v>
      </c>
      <c r="AD18" s="89">
        <v>0.3125</v>
      </c>
      <c r="AE18" s="89"/>
      <c r="AF18" s="89"/>
      <c r="AG18" s="89">
        <v>0.3125</v>
      </c>
      <c r="AH18" s="41"/>
    </row>
    <row r="19" spans="1:53" x14ac:dyDescent="0.25">
      <c r="A19" s="127" t="s">
        <v>43</v>
      </c>
      <c r="B19" s="127"/>
      <c r="C19" s="89"/>
      <c r="D19" s="89"/>
      <c r="E19" s="89">
        <v>0.64583333333333337</v>
      </c>
      <c r="F19" s="89">
        <v>0.64583333333333337</v>
      </c>
      <c r="G19" s="89">
        <v>0.72916666666666663</v>
      </c>
      <c r="H19" s="89">
        <v>0.64583333333333337</v>
      </c>
      <c r="I19" s="89"/>
      <c r="J19" s="89"/>
      <c r="K19" s="89"/>
      <c r="L19" s="89">
        <v>0.64583333333333337</v>
      </c>
      <c r="M19" s="89">
        <v>0.64583333333333337</v>
      </c>
      <c r="N19" s="89">
        <v>0.72916666666666663</v>
      </c>
      <c r="O19" s="89">
        <v>0.64583333333333337</v>
      </c>
      <c r="P19" s="89">
        <v>0.64583333333333337</v>
      </c>
      <c r="Q19" s="89"/>
      <c r="R19" s="89"/>
      <c r="S19" s="89"/>
      <c r="T19" s="89">
        <v>0.64583333333333337</v>
      </c>
      <c r="U19" s="89">
        <v>0.72916666666666663</v>
      </c>
      <c r="V19" s="89">
        <v>0.64583333333333337</v>
      </c>
      <c r="W19" s="89">
        <v>0.64583333333333337</v>
      </c>
      <c r="X19" s="89"/>
      <c r="Y19" s="89"/>
      <c r="Z19" s="89">
        <v>0.64583333333333337</v>
      </c>
      <c r="AA19" s="89">
        <v>0.64583333333333337</v>
      </c>
      <c r="AB19" s="89">
        <v>0.72916666666666663</v>
      </c>
      <c r="AC19" s="89">
        <v>0.64583333333333337</v>
      </c>
      <c r="AD19" s="89">
        <v>0.64583333333333337</v>
      </c>
      <c r="AE19" s="89"/>
      <c r="AF19" s="89"/>
      <c r="AG19" s="89">
        <v>0.64583333333333337</v>
      </c>
      <c r="AH19" s="42"/>
    </row>
    <row r="20" spans="1:53" x14ac:dyDescent="0.25">
      <c r="A20" s="123" t="s">
        <v>42</v>
      </c>
      <c r="B20" s="123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0.33333333333333337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0.33333333333333337</v>
      </c>
      <c r="M20" s="51">
        <f t="shared" si="3"/>
        <v>0.33333333333333337</v>
      </c>
      <c r="N20" s="51">
        <f t="shared" si="3"/>
        <v>0.41666666666666663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0.33333333333333337</v>
      </c>
      <c r="AH20" s="43"/>
    </row>
    <row r="21" spans="1:53" x14ac:dyDescent="0.25">
      <c r="A21" s="122" t="s">
        <v>54</v>
      </c>
      <c r="B21" s="123"/>
      <c r="C21" s="55">
        <f>(C20-INT(C20))*24</f>
        <v>0</v>
      </c>
      <c r="D21" s="55">
        <f>(D20-INT(D20))*24</f>
        <v>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8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8</v>
      </c>
      <c r="M21" s="55">
        <f t="shared" si="4"/>
        <v>8</v>
      </c>
      <c r="N21" s="55">
        <f t="shared" si="4"/>
        <v>10</v>
      </c>
      <c r="O21" s="55">
        <f t="shared" si="4"/>
        <v>8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0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8</v>
      </c>
      <c r="AH21" s="43"/>
    </row>
    <row r="22" spans="1:53" x14ac:dyDescent="0.25">
      <c r="A22" s="69" t="s">
        <v>41</v>
      </c>
      <c r="B22" s="69"/>
      <c r="C22" s="88"/>
      <c r="D22" s="52"/>
      <c r="E22" s="94"/>
      <c r="F22" s="94"/>
      <c r="G22" s="88"/>
      <c r="H22" s="52"/>
      <c r="I22" s="52" t="s">
        <v>67</v>
      </c>
      <c r="J22" s="94"/>
      <c r="K22" s="54"/>
      <c r="L22" s="94"/>
      <c r="M22" s="54"/>
      <c r="N22" s="54"/>
      <c r="O22" s="94"/>
      <c r="P22" s="54"/>
      <c r="Q22" s="52"/>
      <c r="R22" s="94"/>
      <c r="S22" s="88" t="s">
        <v>68</v>
      </c>
      <c r="T22" s="94"/>
      <c r="U22" s="54"/>
      <c r="V22" s="88"/>
      <c r="W22" s="52"/>
      <c r="X22" s="52"/>
      <c r="Y22" s="54"/>
      <c r="Z22" s="52"/>
      <c r="AA22" s="54"/>
      <c r="AB22" s="54"/>
      <c r="AC22" s="52" t="s">
        <v>75</v>
      </c>
      <c r="AD22" s="52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3" t="s">
        <v>40</v>
      </c>
      <c r="B24" s="104"/>
      <c r="K24" s="107" t="s">
        <v>55</v>
      </c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S24" s="1">
        <v>2016</v>
      </c>
      <c r="AU24" s="1">
        <f>MONTH(DATEVALUE(X3&amp;" 1"))</f>
        <v>10</v>
      </c>
      <c r="AV24" s="100" t="s">
        <v>39</v>
      </c>
      <c r="AW24" s="101"/>
      <c r="AX24" s="101"/>
      <c r="AY24" s="101"/>
      <c r="AZ24" s="102"/>
      <c r="BA24" s="7">
        <f>DATE($AF$3,1,1)</f>
        <v>44562</v>
      </c>
    </row>
    <row r="25" spans="1:53" ht="15.75" thickBot="1" x14ac:dyDescent="0.3">
      <c r="A25" s="105"/>
      <c r="B25" s="106"/>
      <c r="K25" s="110" t="s">
        <v>71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2"/>
      <c r="AS25" s="1">
        <v>2017</v>
      </c>
      <c r="AV25" s="100" t="s">
        <v>38</v>
      </c>
      <c r="AW25" s="101"/>
      <c r="AX25" s="101"/>
      <c r="AY25" s="101"/>
      <c r="AZ25" s="102"/>
      <c r="BA25" s="7">
        <f>DATE($AF$3,1,6)</f>
        <v>44567</v>
      </c>
    </row>
    <row r="26" spans="1:53" ht="21" customHeight="1" x14ac:dyDescent="0.25">
      <c r="A26" s="25" t="s">
        <v>37</v>
      </c>
      <c r="B26" s="24">
        <v>139</v>
      </c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5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0</v>
      </c>
      <c r="K27" s="113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7.5</v>
      </c>
      <c r="K28" s="113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5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13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5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13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5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16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8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1">
        <v>0</v>
      </c>
      <c r="K32" s="116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8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2">
        <v>0</v>
      </c>
      <c r="K33" s="116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8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157.5</v>
      </c>
      <c r="K34" s="11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8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44867</v>
      </c>
      <c r="K35" s="11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8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9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1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98" t="s">
        <v>9</v>
      </c>
      <c r="C38" s="98"/>
      <c r="D38" s="98"/>
      <c r="E38" s="99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28" priority="27" operator="greaterThan">
      <formula>12</formula>
    </cfRule>
  </conditionalFormatting>
  <conditionalFormatting sqref="C23:AG23 AH20:AH21">
    <cfRule type="cellIs" dxfId="27" priority="26" operator="greaterThan">
      <formula>12</formula>
    </cfRule>
  </conditionalFormatting>
  <conditionalFormatting sqref="C5:AG6">
    <cfRule type="expression" dxfId="26" priority="28">
      <formula>OR(WEEKDAY(C$6,2)=6,WEEKDAY(C$6,2)=7)</formula>
    </cfRule>
    <cfRule type="expression" dxfId="25" priority="29">
      <formula>VLOOKUP(C$6,$BA$24:$BA$38,1,0)</formula>
    </cfRule>
  </conditionalFormatting>
  <conditionalFormatting sqref="C10:AG16">
    <cfRule type="expression" dxfId="24" priority="6">
      <formula>OR(WEEKDAY(C$6,2)=6,WEEKDAY(C$6,2)=7)</formula>
    </cfRule>
    <cfRule type="expression" dxfId="23" priority="7">
      <formula>VLOOKUP(C$6,$BA$24:$BA$38,1,0)</formula>
    </cfRule>
  </conditionalFormatting>
  <conditionalFormatting sqref="C18:AG19">
    <cfRule type="cellIs" dxfId="22" priority="5" operator="greaterThan">
      <formula>12</formula>
    </cfRule>
  </conditionalFormatting>
  <conditionalFormatting sqref="C22:F22 H22:M22 O22:T22 V22:AG22">
    <cfRule type="cellIs" dxfId="21" priority="4" operator="greaterThan">
      <formula>12</formula>
    </cfRule>
  </conditionalFormatting>
  <conditionalFormatting sqref="G22">
    <cfRule type="cellIs" dxfId="20" priority="3" operator="greaterThan">
      <formula>12</formula>
    </cfRule>
  </conditionalFormatting>
  <conditionalFormatting sqref="N22">
    <cfRule type="cellIs" dxfId="19" priority="2" operator="greaterThan">
      <formula>12</formula>
    </cfRule>
  </conditionalFormatting>
  <conditionalFormatting sqref="U22">
    <cfRule type="cellIs" dxfId="18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3A1430E5-53A9-4596-9022-7365F6F063FB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2" zoomScale="85" zoomScaleNormal="100" zoomScaleSheetLayoutView="100" workbookViewId="0">
      <selection activeCell="B26" sqref="B2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15.75" thickBot="1" x14ac:dyDescent="0.3">
      <c r="A3" s="143" t="s">
        <v>53</v>
      </c>
      <c r="B3" s="144"/>
      <c r="C3" s="144"/>
      <c r="D3" s="144"/>
      <c r="E3" s="144"/>
      <c r="F3" s="144"/>
      <c r="G3" s="145"/>
      <c r="H3" s="149" t="s">
        <v>52</v>
      </c>
      <c r="I3" s="150"/>
      <c r="J3" s="151"/>
      <c r="K3" s="137"/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152" t="s">
        <v>51</v>
      </c>
      <c r="W3" s="154"/>
      <c r="X3" s="146" t="s">
        <v>4</v>
      </c>
      <c r="Y3" s="147"/>
      <c r="Z3" s="147"/>
      <c r="AA3" s="147"/>
      <c r="AB3" s="147"/>
      <c r="AC3" s="148"/>
      <c r="AD3" s="152" t="s">
        <v>50</v>
      </c>
      <c r="AE3" s="153"/>
      <c r="AF3" s="140">
        <v>2022</v>
      </c>
      <c r="AG3" s="141"/>
      <c r="AH3" s="142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5">
        <f>IF(OR(DAY(DATE($AF$3,$AU$24+1,0))=28,DAY(DATE($AF$3,$AU$24+1,0))=29),"",IF(DAY(DATE($AF$3,$AU$24+1,0))=30,"",31))</f>
        <v>31</v>
      </c>
      <c r="AH5" s="134" t="s">
        <v>48</v>
      </c>
    </row>
    <row r="6" spans="1:34" ht="15.75" thickBot="1" x14ac:dyDescent="0.3">
      <c r="A6" s="124"/>
      <c r="B6" s="125"/>
      <c r="C6" s="31">
        <f t="shared" ref="C6:AD6" si="0">(DATE($AF$3,$AU$24,C5))</f>
        <v>44835</v>
      </c>
      <c r="D6" s="30">
        <f t="shared" si="0"/>
        <v>44836</v>
      </c>
      <c r="E6" s="30">
        <f t="shared" si="0"/>
        <v>44837</v>
      </c>
      <c r="F6" s="30">
        <f t="shared" si="0"/>
        <v>44838</v>
      </c>
      <c r="G6" s="30">
        <f t="shared" si="0"/>
        <v>44839</v>
      </c>
      <c r="H6" s="30">
        <f t="shared" si="0"/>
        <v>44840</v>
      </c>
      <c r="I6" s="30">
        <f t="shared" si="0"/>
        <v>44841</v>
      </c>
      <c r="J6" s="30">
        <f t="shared" si="0"/>
        <v>44842</v>
      </c>
      <c r="K6" s="30">
        <f t="shared" si="0"/>
        <v>44843</v>
      </c>
      <c r="L6" s="30">
        <f t="shared" si="0"/>
        <v>44844</v>
      </c>
      <c r="M6" s="30">
        <f t="shared" si="0"/>
        <v>44845</v>
      </c>
      <c r="N6" s="30">
        <f t="shared" si="0"/>
        <v>44846</v>
      </c>
      <c r="O6" s="30">
        <f t="shared" si="0"/>
        <v>44847</v>
      </c>
      <c r="P6" s="30">
        <f t="shared" si="0"/>
        <v>44848</v>
      </c>
      <c r="Q6" s="30">
        <f t="shared" si="0"/>
        <v>44849</v>
      </c>
      <c r="R6" s="30">
        <f t="shared" si="0"/>
        <v>44850</v>
      </c>
      <c r="S6" s="30">
        <f t="shared" si="0"/>
        <v>44851</v>
      </c>
      <c r="T6" s="30">
        <f t="shared" si="0"/>
        <v>44852</v>
      </c>
      <c r="U6" s="30">
        <f t="shared" si="0"/>
        <v>44853</v>
      </c>
      <c r="V6" s="30">
        <f t="shared" si="0"/>
        <v>44854</v>
      </c>
      <c r="W6" s="30">
        <f t="shared" si="0"/>
        <v>44855</v>
      </c>
      <c r="X6" s="30">
        <f t="shared" si="0"/>
        <v>44856</v>
      </c>
      <c r="Y6" s="30">
        <f t="shared" si="0"/>
        <v>44857</v>
      </c>
      <c r="Z6" s="30">
        <f t="shared" si="0"/>
        <v>44858</v>
      </c>
      <c r="AA6" s="30">
        <f t="shared" si="0"/>
        <v>44859</v>
      </c>
      <c r="AB6" s="30">
        <f t="shared" si="0"/>
        <v>44860</v>
      </c>
      <c r="AC6" s="30">
        <f t="shared" si="0"/>
        <v>44861</v>
      </c>
      <c r="AD6" s="30">
        <f t="shared" si="0"/>
        <v>44862</v>
      </c>
      <c r="AE6" s="30">
        <f>IF(ISERROR(DATE($AF$3,$AU$24,AE5)),"",(DATE($AF$3,$AU$24,AE5)))</f>
        <v>44863</v>
      </c>
      <c r="AF6" s="30">
        <f>IF(ISERROR(DATE($AF$3,$AU$24,AF5)),"",(DATE($AF$3,$AU$24,AF5)))</f>
        <v>44864</v>
      </c>
      <c r="AG6" s="76">
        <f>IF(ISERROR(DATE($AF$3,$AU$24,AG5)),"",(DATE($AF$3,$AU$24,AG5)))</f>
        <v>44865</v>
      </c>
      <c r="AH6" s="135"/>
    </row>
    <row r="7" spans="1:34" x14ac:dyDescent="0.25">
      <c r="A7" s="68" t="s">
        <v>47</v>
      </c>
      <c r="B7" s="93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3"/>
    </row>
    <row r="8" spans="1:34" ht="15.75" thickBot="1" x14ac:dyDescent="0.3">
      <c r="A8" s="130" t="s">
        <v>61</v>
      </c>
      <c r="B8" s="131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4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4"/>
    </row>
    <row r="10" spans="1:34" ht="39" x14ac:dyDescent="0.25">
      <c r="A10" s="65" t="s">
        <v>56</v>
      </c>
      <c r="B10" s="87" t="s">
        <v>70</v>
      </c>
      <c r="C10" s="40"/>
      <c r="D10" s="40"/>
      <c r="E10" s="40">
        <v>7.5</v>
      </c>
      <c r="F10" s="40">
        <v>7.5</v>
      </c>
      <c r="G10" s="40">
        <v>7.5</v>
      </c>
      <c r="H10" s="40">
        <v>7.5</v>
      </c>
      <c r="I10" s="40"/>
      <c r="J10" s="40"/>
      <c r="K10" s="40"/>
      <c r="L10" s="40">
        <v>7.5</v>
      </c>
      <c r="M10" s="40">
        <v>7.5</v>
      </c>
      <c r="N10" s="40">
        <v>7.5</v>
      </c>
      <c r="O10" s="40">
        <v>7.5</v>
      </c>
      <c r="P10" s="40">
        <v>7.5</v>
      </c>
      <c r="Q10" s="40"/>
      <c r="R10" s="40"/>
      <c r="S10" s="40"/>
      <c r="T10" s="40">
        <v>7.5</v>
      </c>
      <c r="U10" s="40">
        <v>7.5</v>
      </c>
      <c r="V10" s="40">
        <v>7.5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4</v>
      </c>
      <c r="AD10" s="40">
        <v>7.5</v>
      </c>
      <c r="AE10" s="40"/>
      <c r="AF10" s="40"/>
      <c r="AG10" s="40">
        <v>7.5</v>
      </c>
      <c r="AH10" s="85">
        <f t="shared" ref="AH10:AH16" si="1">SUM(C10:AG10)</f>
        <v>139</v>
      </c>
    </row>
    <row r="11" spans="1:34" ht="27" thickBot="1" x14ac:dyDescent="0.3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7"/>
      <c r="K11" s="40"/>
      <c r="L11" s="40"/>
      <c r="M11" s="40"/>
      <c r="N11" s="40"/>
      <c r="O11" s="40"/>
      <c r="P11" s="40"/>
      <c r="Q11" s="47"/>
      <c r="R11" s="40"/>
      <c r="S11" s="40"/>
      <c r="T11" s="40"/>
      <c r="U11" s="40"/>
      <c r="V11" s="40"/>
      <c r="W11" s="40"/>
      <c r="X11" s="47"/>
      <c r="Y11" s="40"/>
      <c r="Z11" s="40"/>
      <c r="AA11" s="40"/>
      <c r="AB11" s="40"/>
      <c r="AC11" s="40"/>
      <c r="AD11" s="40"/>
      <c r="AE11" s="40"/>
      <c r="AF11" s="40"/>
      <c r="AG11" s="40"/>
      <c r="AH11" s="85">
        <f t="shared" si="1"/>
        <v>0</v>
      </c>
    </row>
    <row r="12" spans="1:34" ht="15.75" thickBot="1" x14ac:dyDescent="0.3">
      <c r="A12" s="132" t="s">
        <v>62</v>
      </c>
      <c r="B12" s="133"/>
      <c r="C12" s="57"/>
      <c r="D12" s="58"/>
      <c r="E12" s="58"/>
      <c r="F12" s="58"/>
      <c r="G12" s="58"/>
      <c r="H12" s="59"/>
      <c r="I12" s="59"/>
      <c r="J12" s="57"/>
      <c r="K12" s="58"/>
      <c r="L12" s="58"/>
      <c r="M12" s="58"/>
      <c r="N12" s="58"/>
      <c r="O12" s="59"/>
      <c r="P12" s="59"/>
      <c r="Q12" s="57"/>
      <c r="R12" s="58"/>
      <c r="S12" s="58"/>
      <c r="T12" s="58"/>
      <c r="U12" s="58"/>
      <c r="V12" s="59"/>
      <c r="W12" s="59"/>
      <c r="X12" s="57"/>
      <c r="Y12" s="58"/>
      <c r="Z12" s="58"/>
      <c r="AA12" s="58"/>
      <c r="AB12" s="58"/>
      <c r="AC12" s="59"/>
      <c r="AD12" s="59"/>
      <c r="AE12" s="58"/>
      <c r="AF12" s="58"/>
      <c r="AG12" s="58"/>
      <c r="AH12" s="85"/>
    </row>
    <row r="13" spans="1:34" ht="39.75" thickBot="1" x14ac:dyDescent="0.3">
      <c r="A13" s="71" t="s">
        <v>58</v>
      </c>
      <c r="B13" s="74"/>
      <c r="C13" s="47"/>
      <c r="D13" s="48"/>
      <c r="E13" s="48"/>
      <c r="F13" s="48"/>
      <c r="G13" s="48"/>
      <c r="H13" s="40"/>
      <c r="I13" s="40"/>
      <c r="J13" s="47"/>
      <c r="K13" s="48"/>
      <c r="L13" s="48"/>
      <c r="M13" s="48"/>
      <c r="N13" s="48"/>
      <c r="O13" s="40"/>
      <c r="P13" s="40"/>
      <c r="Q13" s="47"/>
      <c r="R13" s="48"/>
      <c r="S13" s="48"/>
      <c r="T13" s="48"/>
      <c r="U13" s="48"/>
      <c r="V13" s="40"/>
      <c r="W13" s="40"/>
      <c r="X13" s="47"/>
      <c r="Y13" s="48"/>
      <c r="Z13" s="48"/>
      <c r="AA13" s="48"/>
      <c r="AB13" s="48"/>
      <c r="AC13" s="40"/>
      <c r="AD13" s="40"/>
      <c r="AE13" s="48"/>
      <c r="AF13" s="48"/>
      <c r="AG13" s="48"/>
      <c r="AH13" s="85">
        <f t="shared" si="1"/>
        <v>0</v>
      </c>
    </row>
    <row r="14" spans="1:34" x14ac:dyDescent="0.25">
      <c r="A14" s="128" t="s">
        <v>63</v>
      </c>
      <c r="B14" s="129"/>
      <c r="C14" s="60"/>
      <c r="D14" s="61"/>
      <c r="E14" s="61"/>
      <c r="F14" s="61"/>
      <c r="G14" s="61"/>
      <c r="H14" s="62"/>
      <c r="I14" s="62"/>
      <c r="J14" s="61"/>
      <c r="K14" s="61"/>
      <c r="L14" s="61"/>
      <c r="M14" s="61"/>
      <c r="N14" s="61"/>
      <c r="O14" s="62"/>
      <c r="P14" s="62"/>
      <c r="Q14" s="61"/>
      <c r="R14" s="61"/>
      <c r="S14" s="62"/>
      <c r="T14" s="61"/>
      <c r="U14" s="61"/>
      <c r="V14" s="62"/>
      <c r="W14" s="62"/>
      <c r="X14" s="61"/>
      <c r="Y14" s="61"/>
      <c r="Z14" s="61"/>
      <c r="AA14" s="61"/>
      <c r="AB14" s="61"/>
      <c r="AC14" s="62"/>
      <c r="AD14" s="62"/>
      <c r="AE14" s="61"/>
      <c r="AF14" s="61"/>
      <c r="AG14" s="81"/>
      <c r="AH14" s="85"/>
    </row>
    <row r="15" spans="1:34" ht="26.25" x14ac:dyDescent="0.25">
      <c r="A15" s="73" t="s">
        <v>60</v>
      </c>
      <c r="B15" s="74"/>
      <c r="C15" s="9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0"/>
      <c r="AH15" s="85">
        <f t="shared" si="1"/>
        <v>0</v>
      </c>
    </row>
    <row r="16" spans="1:34" ht="28.9" customHeight="1" thickBot="1" x14ac:dyDescent="0.3">
      <c r="A16" s="95" t="s">
        <v>59</v>
      </c>
      <c r="B16" s="96" t="s">
        <v>73</v>
      </c>
      <c r="C16" s="72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82"/>
      <c r="AH16" s="86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7.5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7.5</v>
      </c>
      <c r="M17" s="49">
        <f t="shared" si="2"/>
        <v>7.5</v>
      </c>
      <c r="N17" s="49">
        <f t="shared" si="2"/>
        <v>8.5</v>
      </c>
      <c r="O17" s="49">
        <f t="shared" si="2"/>
        <v>7.5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0</v>
      </c>
      <c r="T17" s="49">
        <f t="shared" si="2"/>
        <v>7.5</v>
      </c>
      <c r="U17" s="49">
        <f t="shared" si="2"/>
        <v>8.5</v>
      </c>
      <c r="V17" s="49">
        <f t="shared" si="2"/>
        <v>7.5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4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7.5</v>
      </c>
      <c r="AH17" s="50">
        <f t="shared" si="2"/>
        <v>143</v>
      </c>
    </row>
    <row r="18" spans="1:53" x14ac:dyDescent="0.25">
      <c r="A18" s="126" t="s">
        <v>44</v>
      </c>
      <c r="B18" s="126"/>
      <c r="C18" s="89"/>
      <c r="D18" s="89"/>
      <c r="E18" s="89">
        <v>0.3125</v>
      </c>
      <c r="F18" s="89">
        <v>0.3125</v>
      </c>
      <c r="G18" s="89">
        <v>0.3125</v>
      </c>
      <c r="H18" s="89">
        <v>0.3125</v>
      </c>
      <c r="I18" s="89"/>
      <c r="J18" s="89"/>
      <c r="K18" s="89"/>
      <c r="L18" s="89">
        <v>0.3125</v>
      </c>
      <c r="M18" s="89">
        <v>0.3125</v>
      </c>
      <c r="N18" s="89">
        <v>0.3125</v>
      </c>
      <c r="O18" s="89">
        <v>0.3125</v>
      </c>
      <c r="P18" s="89">
        <v>0.3125</v>
      </c>
      <c r="Q18" s="89"/>
      <c r="R18" s="89"/>
      <c r="S18" s="89"/>
      <c r="T18" s="89">
        <v>0.3125</v>
      </c>
      <c r="U18" s="89">
        <v>0.3125</v>
      </c>
      <c r="V18" s="89">
        <v>0.3125</v>
      </c>
      <c r="W18" s="89">
        <v>0.3125</v>
      </c>
      <c r="X18" s="89"/>
      <c r="Y18" s="89"/>
      <c r="Z18" s="89">
        <v>0.3125</v>
      </c>
      <c r="AA18" s="89">
        <v>0.3125</v>
      </c>
      <c r="AB18" s="89">
        <v>0.3125</v>
      </c>
      <c r="AC18" s="89">
        <v>0.3125</v>
      </c>
      <c r="AD18" s="89">
        <v>0.3125</v>
      </c>
      <c r="AE18" s="89"/>
      <c r="AF18" s="89"/>
      <c r="AG18" s="89">
        <v>0.3125</v>
      </c>
      <c r="AH18" s="41"/>
    </row>
    <row r="19" spans="1:53" x14ac:dyDescent="0.25">
      <c r="A19" s="127" t="s">
        <v>43</v>
      </c>
      <c r="B19" s="127"/>
      <c r="C19" s="89"/>
      <c r="D19" s="89"/>
      <c r="E19" s="89">
        <v>0.64583333333333337</v>
      </c>
      <c r="F19" s="89">
        <v>0.64583333333333337</v>
      </c>
      <c r="G19" s="89">
        <v>0.72916666666666663</v>
      </c>
      <c r="H19" s="89">
        <v>0.64583333333333337</v>
      </c>
      <c r="I19" s="89"/>
      <c r="J19" s="89"/>
      <c r="K19" s="89"/>
      <c r="L19" s="89">
        <v>0.64583333333333337</v>
      </c>
      <c r="M19" s="89">
        <v>0.64583333333333337</v>
      </c>
      <c r="N19" s="89">
        <v>0.72916666666666663</v>
      </c>
      <c r="O19" s="89">
        <v>0.64583333333333337</v>
      </c>
      <c r="P19" s="89">
        <v>0.64583333333333337</v>
      </c>
      <c r="Q19" s="89"/>
      <c r="R19" s="89"/>
      <c r="S19" s="89"/>
      <c r="T19" s="89">
        <v>0.64583333333333337</v>
      </c>
      <c r="U19" s="89">
        <v>0.72916666666666663</v>
      </c>
      <c r="V19" s="89">
        <v>0.64583333333333337</v>
      </c>
      <c r="W19" s="89">
        <v>0.64583333333333337</v>
      </c>
      <c r="X19" s="89"/>
      <c r="Y19" s="89"/>
      <c r="Z19" s="89">
        <v>0.64583333333333337</v>
      </c>
      <c r="AA19" s="89">
        <v>0.64583333333333337</v>
      </c>
      <c r="AB19" s="89">
        <v>0.72916666666666663</v>
      </c>
      <c r="AC19" s="89">
        <v>0.64583333333333337</v>
      </c>
      <c r="AD19" s="89">
        <v>0.64583333333333337</v>
      </c>
      <c r="AE19" s="89"/>
      <c r="AF19" s="89"/>
      <c r="AG19" s="89">
        <v>0.64583333333333337</v>
      </c>
      <c r="AH19" s="42"/>
    </row>
    <row r="20" spans="1:53" x14ac:dyDescent="0.25">
      <c r="A20" s="123" t="s">
        <v>42</v>
      </c>
      <c r="B20" s="123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0.33333333333333337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0.33333333333333337</v>
      </c>
      <c r="M20" s="51">
        <f t="shared" si="3"/>
        <v>0.33333333333333337</v>
      </c>
      <c r="N20" s="51">
        <f t="shared" si="3"/>
        <v>0.41666666666666663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0.33333333333333337</v>
      </c>
      <c r="AH20" s="43"/>
    </row>
    <row r="21" spans="1:53" x14ac:dyDescent="0.25">
      <c r="A21" s="122" t="s">
        <v>54</v>
      </c>
      <c r="B21" s="123"/>
      <c r="C21" s="55">
        <f>(C20-INT(C20))*24</f>
        <v>0</v>
      </c>
      <c r="D21" s="55">
        <f>(D20-INT(D20))*24</f>
        <v>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8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8</v>
      </c>
      <c r="M21" s="55">
        <f t="shared" si="4"/>
        <v>8</v>
      </c>
      <c r="N21" s="55">
        <f t="shared" si="4"/>
        <v>10</v>
      </c>
      <c r="O21" s="55">
        <f t="shared" si="4"/>
        <v>8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0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8</v>
      </c>
      <c r="AH21" s="43"/>
    </row>
    <row r="22" spans="1:53" x14ac:dyDescent="0.25">
      <c r="A22" s="69" t="s">
        <v>41</v>
      </c>
      <c r="B22" s="69"/>
      <c r="C22" s="88"/>
      <c r="D22" s="52"/>
      <c r="E22" s="94"/>
      <c r="F22" s="94"/>
      <c r="G22" s="88"/>
      <c r="H22" s="52"/>
      <c r="I22" s="52" t="s">
        <v>67</v>
      </c>
      <c r="J22" s="94"/>
      <c r="K22" s="54"/>
      <c r="L22" s="94"/>
      <c r="M22" s="54"/>
      <c r="N22" s="54"/>
      <c r="O22" s="94"/>
      <c r="P22" s="54"/>
      <c r="Q22" s="97"/>
      <c r="R22" s="94"/>
      <c r="S22" s="88" t="s">
        <v>68</v>
      </c>
      <c r="T22" s="94"/>
      <c r="U22" s="54"/>
      <c r="V22" s="88"/>
      <c r="W22" s="52"/>
      <c r="X22" s="97"/>
      <c r="Y22" s="54"/>
      <c r="Z22" s="52"/>
      <c r="AA22" s="54"/>
      <c r="AB22" s="54"/>
      <c r="AC22" s="52" t="s">
        <v>75</v>
      </c>
      <c r="AD22" s="52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3" t="s">
        <v>40</v>
      </c>
      <c r="B24" s="104"/>
      <c r="K24" s="107" t="s">
        <v>55</v>
      </c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S24" s="1">
        <v>2016</v>
      </c>
      <c r="AU24" s="1">
        <f>MONTH(DATEVALUE(X3&amp;" 1"))</f>
        <v>10</v>
      </c>
      <c r="AV24" s="100" t="s">
        <v>39</v>
      </c>
      <c r="AW24" s="101"/>
      <c r="AX24" s="101"/>
      <c r="AY24" s="101"/>
      <c r="AZ24" s="102"/>
      <c r="BA24" s="7">
        <f>DATE($AF$3,1,1)</f>
        <v>44562</v>
      </c>
    </row>
    <row r="25" spans="1:53" ht="15.75" customHeight="1" thickBot="1" x14ac:dyDescent="0.3">
      <c r="A25" s="105"/>
      <c r="B25" s="106"/>
      <c r="K25" s="110" t="s">
        <v>72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6"/>
      <c r="AS25" s="1">
        <v>2017</v>
      </c>
      <c r="AV25" s="100" t="s">
        <v>38</v>
      </c>
      <c r="AW25" s="101"/>
      <c r="AX25" s="101"/>
      <c r="AY25" s="101"/>
      <c r="AZ25" s="102"/>
      <c r="BA25" s="7">
        <f>DATE($AF$3,1,6)</f>
        <v>44567</v>
      </c>
    </row>
    <row r="26" spans="1:53" ht="21" customHeight="1" x14ac:dyDescent="0.25">
      <c r="A26" s="25" t="s">
        <v>37</v>
      </c>
      <c r="B26" s="24">
        <v>139</v>
      </c>
      <c r="K26" s="157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9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0</v>
      </c>
      <c r="K27" s="157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9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7.5</v>
      </c>
      <c r="K28" s="157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9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57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9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57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57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9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1">
        <v>0</v>
      </c>
      <c r="K32" s="157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9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2">
        <v>0</v>
      </c>
      <c r="K33" s="157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9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157.5</v>
      </c>
      <c r="K34" s="157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9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44867</v>
      </c>
      <c r="K35" s="157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9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60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2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98" t="s">
        <v>9</v>
      </c>
      <c r="C38" s="98"/>
      <c r="D38" s="98"/>
      <c r="E38" s="99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7" priority="27" operator="greaterThan">
      <formula>12</formula>
    </cfRule>
  </conditionalFormatting>
  <conditionalFormatting sqref="C23:AG23 AH20:AH21">
    <cfRule type="cellIs" dxfId="16" priority="26" operator="greaterThan">
      <formula>12</formula>
    </cfRule>
  </conditionalFormatting>
  <conditionalFormatting sqref="C5:AG6">
    <cfRule type="expression" dxfId="15" priority="28">
      <formula>OR(WEEKDAY(C$6,2)=6,WEEKDAY(C$6,2)=7)</formula>
    </cfRule>
    <cfRule type="expression" dxfId="14" priority="29">
      <formula>VLOOKUP(C$6,$BA$24:$BA$38,1,0)</formula>
    </cfRule>
  </conditionalFormatting>
  <conditionalFormatting sqref="C10:AG16">
    <cfRule type="expression" dxfId="13" priority="6">
      <formula>OR(WEEKDAY(C$6,2)=6,WEEKDAY(C$6,2)=7)</formula>
    </cfRule>
    <cfRule type="expression" dxfId="12" priority="7">
      <formula>VLOOKUP(C$6,$BA$24:$BA$38,1,0)</formula>
    </cfRule>
  </conditionalFormatting>
  <conditionalFormatting sqref="C18:AG19">
    <cfRule type="cellIs" dxfId="11" priority="5" operator="greaterThan">
      <formula>12</formula>
    </cfRule>
  </conditionalFormatting>
  <conditionalFormatting sqref="C22:F22 H22:M22 O22:T22 V22:AG22">
    <cfRule type="cellIs" dxfId="10" priority="4" operator="greaterThan">
      <formula>12</formula>
    </cfRule>
  </conditionalFormatting>
  <conditionalFormatting sqref="G22">
    <cfRule type="cellIs" dxfId="9" priority="3" operator="greaterThan">
      <formula>12</formula>
    </cfRule>
  </conditionalFormatting>
  <conditionalFormatting sqref="N22">
    <cfRule type="cellIs" dxfId="8" priority="2" operator="greaterThan">
      <formula>12</formula>
    </cfRule>
  </conditionalFormatting>
  <conditionalFormatting sqref="U22">
    <cfRule type="cellIs" dxfId="7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A97D5AEB-6639-4877-81F7-E43910ED2EF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63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x14ac:dyDescent="0.2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1:12" x14ac:dyDescent="0.2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1:12" x14ac:dyDescent="0.25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1:12" x14ac:dyDescent="0.25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x14ac:dyDescent="0.25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1:12" x14ac:dyDescent="0.2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1:12" x14ac:dyDescent="0.2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8"/>
    </row>
    <row r="9" spans="1:12" x14ac:dyDescent="0.25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8"/>
    </row>
    <row r="10" spans="1:12" x14ac:dyDescent="0.25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8"/>
    </row>
    <row r="11" spans="1:12" x14ac:dyDescent="0.25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1:12" x14ac:dyDescent="0.25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x14ac:dyDescent="0.25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8"/>
    </row>
    <row r="14" spans="1:12" x14ac:dyDescent="0.25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8"/>
    </row>
    <row r="15" spans="1:12" x14ac:dyDescent="0.25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2" x14ac:dyDescent="0.25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8"/>
    </row>
    <row r="17" spans="1:12" x14ac:dyDescent="0.25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8"/>
    </row>
    <row r="18" spans="1:12" x14ac:dyDescent="0.25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8"/>
    </row>
    <row r="19" spans="1:12" x14ac:dyDescent="0.2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</row>
    <row r="20" spans="1:12" x14ac:dyDescent="0.2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8"/>
    </row>
    <row r="21" spans="1:12" x14ac:dyDescent="0.2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8"/>
    </row>
    <row r="22" spans="1:12" x14ac:dyDescent="0.2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8"/>
    </row>
    <row r="23" spans="1:12" x14ac:dyDescent="0.2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8"/>
    </row>
    <row r="24" spans="1:12" x14ac:dyDescent="0.25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8"/>
    </row>
    <row r="25" spans="1:12" x14ac:dyDescent="0.2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/>
    </row>
    <row r="26" spans="1:12" ht="193.5" customHeight="1" x14ac:dyDescent="0.25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1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2022-10-26T08:47:30Z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