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8\SŠ\"/>
    </mc:Choice>
  </mc:AlternateContent>
  <xr:revisionPtr revIDLastSave="0" documentId="8_{C05474BF-0B6A-46F7-BC90-94600547E441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Z6" i="6" s="1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X21" i="6" s="1"/>
  <c r="W20" i="6"/>
  <c r="W21" i="6" s="1"/>
  <c r="V20" i="6"/>
  <c r="V21" i="6" s="1"/>
  <c r="U20" i="6"/>
  <c r="U21" i="6" s="1"/>
  <c r="T20" i="6"/>
  <c r="T21" i="6" s="1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H21" i="6" s="1"/>
  <c r="G20" i="6"/>
  <c r="G21" i="6" s="1"/>
  <c r="F20" i="6"/>
  <c r="F21" i="6" s="1"/>
  <c r="E20" i="6"/>
  <c r="E21" i="6" s="1"/>
  <c r="D20" i="6"/>
  <c r="D21" i="6" s="1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7" l="1"/>
  <c r="AH17" i="6"/>
  <c r="AF5" i="6"/>
  <c r="AF6" i="6" s="1"/>
  <c r="Q6" i="6"/>
  <c r="AG5" i="6"/>
  <c r="AG6" i="6" s="1"/>
  <c r="J6" i="6"/>
  <c r="R6" i="6"/>
  <c r="I6" i="6"/>
  <c r="Y6" i="6"/>
  <c r="E6" i="6"/>
  <c r="M6" i="6"/>
  <c r="U6" i="6"/>
  <c r="AC6" i="6"/>
  <c r="F6" i="6"/>
  <c r="N6" i="6"/>
  <c r="V6" i="6"/>
  <c r="AD6" i="6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AE6" i="4" s="1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<sst xmlns="http://schemas.openxmlformats.org/spreadsheetml/2006/main" count="235" uniqueCount="76">
  <si>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</si>
  <si>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</si>
  <si>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</si>
  <si>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</si>
  <si>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</si>
  <si>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</si>
  <si>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</si>
  <si>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</si>
  <si>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</si>
  <si>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</si>
  <si>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</si>
  <si>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</si>
  <si>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</si>
  <si>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</si>
  <si>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</si>
  <si>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</si>
  <si>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</si>
  <si>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</si>
  <si>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</si>
  <si>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</si>
  <si>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</si>
  <si>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</si>
  <si>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</si>
  <si>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</si>
  <si>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</si>
  <si>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</si>
  <si>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</si>
  <si>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</si>
  <si>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</si>
  <si>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</si>
  <si>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</si>
  <si>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</si>
  <si>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</si>
  <si>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</si>
  <si>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</si>
  <si>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</si>
  <si>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</si>
  <si>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</si>
  <si>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</si>
  <si>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</si>
  <si>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</si>
  <si>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</si>
  <si>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</si>
  <si>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</si>
  <si>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</si>
  <si>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</si>
  <si>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</si>
  <si>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</si>
  <si>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</si>
  <si>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</si>
  <si>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</si>
  <si>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</si>
  <si>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</si>
  <si>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</si>
  <si>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</si>
  <si>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</si>
  <si>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</si>
  <si>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</si>
  <si>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</si>
  <si>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</si>
  <si>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</si>
  <si>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</si>
  <si>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</si>
  <si>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</si>
  <si>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</si>
  <si>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</si>
  <si>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 xml:space="preserve">312011AQI4 </t>
  </si>
  <si>
    <t>D</t>
  </si>
  <si>
    <t>L/4,5</t>
  </si>
  <si>
    <t>L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</si>
  <si>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</si>
  <si>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</si>
  <si>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</si>
  <si>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</t>
    </r>
  </si>
  <si>
    <t>učiteľka v SŠ</t>
  </si>
  <si>
    <t>Národný inštitút vzdelávania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</si>
</sst>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80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3" borderId="11" xfId="2" applyFont="1" applyFill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4" fontId="22" fillId="0" borderId="48" xfId="2" applyNumberFormat="1" applyFont="1" applyFill="1" applyBorder="1" applyAlignment="1">
      <alignment wrapText="1"/>
    </xf>
    <xf numFmtId="168" fontId="2" fillId="4" borderId="17" xfId="2" applyNumberFormat="1" applyFont="1" applyFill="1" applyBorder="1" applyAlignment="1">
      <alignment horizontal="center"/>
    </xf>
    <xf numFmtId="168" fontId="8" fillId="4" borderId="17" xfId="2" applyNumberFormat="1" applyFont="1" applyFill="1" applyBorder="1"/>
    <xf numFmtId="4" fontId="26" fillId="0" borderId="47" xfId="2" applyNumberFormat="1" applyBorder="1"/>
    <xf numFmtId="0" fontId="6" fillId="0" borderId="2" xfId="2" applyFont="1" applyBorder="1"/>
    <xf numFmtId="0" fontId="6" fillId="0" borderId="14" xfId="2" applyFont="1" applyBorder="1"/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 applyAlignment="1"/>
    <xf numFmtId="0" fontId="26" fillId="6" borderId="17" xfId="2" applyFill="1" applyBorder="1" applyAlignment="1"/>
    <xf numFmtId="0" fontId="26" fillId="3" borderId="33" xfId="2" applyFill="1" applyBorder="1" applyAlignment="1"/>
    <xf numFmtId="0" fontId="26" fillId="0" borderId="34" xfId="2" applyBorder="1" applyAlignment="1"/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Fill="1" applyBorder="1" applyAlignment="1">
      <alignment horizontal="left" vertical="top" wrapText="1"/>
    </xf>
    <xf numFmtId="0" fontId="34" fillId="0" borderId="1" xfId="2" applyFont="1" applyFill="1" applyBorder="1" applyAlignment="1">
      <alignment horizontal="left" vertical="top"/>
    </xf>
    <xf numFmtId="0" fontId="34" fillId="0" borderId="34" xfId="2" applyFont="1" applyFill="1" applyBorder="1" applyAlignment="1">
      <alignment horizontal="left" vertical="top"/>
    </xf>
    <xf numFmtId="0" fontId="34" fillId="0" borderId="22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4" fillId="0" borderId="23" xfId="2" applyFont="1" applyFill="1" applyBorder="1" applyAlignment="1">
      <alignment horizontal="left" vertical="top"/>
    </xf>
    <xf numFmtId="0" fontId="34" fillId="0" borderId="22" xfId="2" applyFont="1" applyFill="1" applyBorder="1" applyAlignment="1"/>
    <xf numFmtId="0" fontId="34" fillId="0" borderId="0" xfId="2" applyFont="1" applyFill="1" applyBorder="1" applyAlignment="1"/>
    <xf numFmtId="0" fontId="34" fillId="0" borderId="23" xfId="2" applyFont="1" applyFill="1" applyBorder="1" applyAlignment="1"/>
    <xf numFmtId="0" fontId="34" fillId="0" borderId="35" xfId="2" applyFont="1" applyFill="1" applyBorder="1" applyAlignment="1"/>
    <xf numFmtId="0" fontId="34" fillId="0" borderId="26" xfId="2" applyFont="1" applyFill="1" applyBorder="1" applyAlignment="1"/>
    <xf numFmtId="0" fontId="34" fillId="0" borderId="14" xfId="2" applyFont="1" applyFill="1" applyBorder="1" applyAlignment="1"/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0" fontId="8" fillId="0" borderId="34" xfId="2" applyFont="1" applyBorder="1"/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topLeftCell="A4" zoomScale="85" zoomScaleNormal="100" zoomScaleSheetLayoutView="100" workbookViewId="0">
      <selection activeCell="H28" sqref="H2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5" ht="15.75" thickBot="1" x14ac:dyDescent="0.3">
      <c r="A3" s="111" t="s">
        <v>53</v>
      </c>
      <c r="B3" s="112"/>
      <c r="C3" s="112"/>
      <c r="D3" s="112"/>
      <c r="E3" s="112"/>
      <c r="F3" s="112"/>
      <c r="G3" s="113"/>
      <c r="H3" s="117" t="s">
        <v>52</v>
      </c>
      <c r="I3" s="118"/>
      <c r="J3" s="119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20" t="s">
        <v>51</v>
      </c>
      <c r="W3" s="122"/>
      <c r="X3" s="114" t="s">
        <v>6</v>
      </c>
      <c r="Y3" s="115"/>
      <c r="Z3" s="115"/>
      <c r="AA3" s="115"/>
      <c r="AB3" s="115"/>
      <c r="AC3" s="116"/>
      <c r="AD3" s="120" t="s">
        <v>50</v>
      </c>
      <c r="AE3" s="121"/>
      <c r="AF3" s="108">
        <v>2022</v>
      </c>
      <c r="AG3" s="109"/>
      <c r="AH3" s="110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1">
        <f>IF(OR(DAY(DATE($AF$3,$AU$24+1,0))=28,DAY(DATE($AF$3,$AU$24+1,0))=29),"",IF(DAY(DATE($AF$3,$AU$24+1,0))=30,"",31))</f>
        <v>31</v>
      </c>
      <c r="AH5" s="102" t="s">
        <v>48</v>
      </c>
      <c r="AI5" s="4"/>
    </row>
    <row r="6" spans="1:35" ht="15.75" thickBot="1" x14ac:dyDescent="0.3">
      <c r="A6" s="125"/>
      <c r="B6" s="126"/>
      <c r="C6" s="35">
        <f t="shared" ref="C6:AD6" si="0">(DATE($AF$3,$AU$24,C5))</f>
        <v>44774</v>
      </c>
      <c r="D6" s="34">
        <f t="shared" si="0"/>
        <v>44775</v>
      </c>
      <c r="E6" s="34">
        <f t="shared" si="0"/>
        <v>44776</v>
      </c>
      <c r="F6" s="34">
        <f t="shared" si="0"/>
        <v>44777</v>
      </c>
      <c r="G6" s="34">
        <f t="shared" si="0"/>
        <v>44778</v>
      </c>
      <c r="H6" s="34">
        <f t="shared" si="0"/>
        <v>44779</v>
      </c>
      <c r="I6" s="34">
        <f t="shared" si="0"/>
        <v>44780</v>
      </c>
      <c r="J6" s="34">
        <f t="shared" si="0"/>
        <v>44781</v>
      </c>
      <c r="K6" s="34">
        <f t="shared" si="0"/>
        <v>44782</v>
      </c>
      <c r="L6" s="34">
        <f t="shared" si="0"/>
        <v>44783</v>
      </c>
      <c r="M6" s="34">
        <f t="shared" si="0"/>
        <v>44784</v>
      </c>
      <c r="N6" s="34">
        <f t="shared" si="0"/>
        <v>44785</v>
      </c>
      <c r="O6" s="34">
        <f t="shared" si="0"/>
        <v>44786</v>
      </c>
      <c r="P6" s="34">
        <f t="shared" si="0"/>
        <v>44787</v>
      </c>
      <c r="Q6" s="34">
        <f t="shared" si="0"/>
        <v>44788</v>
      </c>
      <c r="R6" s="34">
        <f t="shared" si="0"/>
        <v>44789</v>
      </c>
      <c r="S6" s="34">
        <f t="shared" si="0"/>
        <v>44790</v>
      </c>
      <c r="T6" s="34">
        <f t="shared" si="0"/>
        <v>44791</v>
      </c>
      <c r="U6" s="34">
        <f t="shared" si="0"/>
        <v>44792</v>
      </c>
      <c r="V6" s="34">
        <f t="shared" si="0"/>
        <v>44793</v>
      </c>
      <c r="W6" s="34">
        <f t="shared" si="0"/>
        <v>44794</v>
      </c>
      <c r="X6" s="34">
        <f t="shared" si="0"/>
        <v>44795</v>
      </c>
      <c r="Y6" s="34">
        <f t="shared" si="0"/>
        <v>44796</v>
      </c>
      <c r="Z6" s="34">
        <f t="shared" si="0"/>
        <v>44797</v>
      </c>
      <c r="AA6" s="34">
        <f t="shared" si="0"/>
        <v>44798</v>
      </c>
      <c r="AB6" s="34">
        <f t="shared" si="0"/>
        <v>44799</v>
      </c>
      <c r="AC6" s="34">
        <f t="shared" si="0"/>
        <v>44800</v>
      </c>
      <c r="AD6" s="34">
        <f t="shared" si="0"/>
        <v>44801</v>
      </c>
      <c r="AE6" s="34">
        <f>IF(ISERROR(DATE($AF$3,$AU$24,AE5)),"",(DATE($AF$3,$AU$24,AE5)))</f>
        <v>44802</v>
      </c>
      <c r="AF6" s="34">
        <f>IF(ISERROR(DATE($AF$3,$AU$24,AF5)),"",(DATE($AF$3,$AU$24,AF5)))</f>
        <v>44803</v>
      </c>
      <c r="AG6" s="82">
        <f>IF(ISERROR(DATE($AF$3,$AU$24,AG5)),"",(DATE($AF$3,$AU$24,AG5)))</f>
        <v>44804</v>
      </c>
      <c r="AH6" s="103"/>
      <c r="AI6" s="4"/>
    </row>
    <row r="7" spans="1:35" x14ac:dyDescent="0.25">
      <c r="A7" s="74" t="s">
        <v>47</v>
      </c>
      <c r="B7" s="178" t="s">
        <v>75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3"/>
      <c r="AH7" s="89"/>
    </row>
    <row r="8" spans="1:35" ht="15.75" thickBot="1" x14ac:dyDescent="0.3">
      <c r="A8" s="131" t="s">
        <v>61</v>
      </c>
      <c r="B8" s="132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4"/>
      <c r="AH8" s="90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5"/>
      <c r="AH9" s="90"/>
    </row>
    <row r="10" spans="1:35" ht="39" x14ac:dyDescent="0.25">
      <c r="A10" s="71" t="s">
        <v>56</v>
      </c>
      <c r="B10" s="96" t="s">
        <v>71</v>
      </c>
      <c r="C10" s="45">
        <v>7.5</v>
      </c>
      <c r="D10" s="45">
        <v>7.5</v>
      </c>
      <c r="E10" s="45">
        <v>7.5</v>
      </c>
      <c r="F10" s="45">
        <v>7.5</v>
      </c>
      <c r="G10" s="45">
        <v>7.5</v>
      </c>
      <c r="H10" s="45"/>
      <c r="I10" s="45"/>
      <c r="J10" s="45"/>
      <c r="K10" s="45"/>
      <c r="L10" s="45"/>
      <c r="M10" s="45"/>
      <c r="N10" s="45"/>
      <c r="O10" s="45"/>
      <c r="P10" s="45"/>
      <c r="Q10" s="45">
        <v>7.5</v>
      </c>
      <c r="R10" s="45"/>
      <c r="S10" s="45">
        <v>7.5</v>
      </c>
      <c r="T10" s="45">
        <v>7.5</v>
      </c>
      <c r="U10" s="45">
        <v>7.5</v>
      </c>
      <c r="V10" s="45"/>
      <c r="W10" s="45"/>
      <c r="X10" s="45">
        <v>7.5</v>
      </c>
      <c r="Y10" s="45">
        <v>7.5</v>
      </c>
      <c r="Z10" s="45">
        <v>7.5</v>
      </c>
      <c r="AA10" s="45">
        <v>3</v>
      </c>
      <c r="AB10" s="45">
        <v>7.5</v>
      </c>
      <c r="AC10" s="45"/>
      <c r="AD10" s="45"/>
      <c r="AE10" s="45"/>
      <c r="AF10" s="45">
        <v>7.5</v>
      </c>
      <c r="AG10" s="45">
        <v>7.5</v>
      </c>
      <c r="AH10" s="91">
        <f t="shared" ref="AH10:AH16" si="1">SUM(C10:AG10)</f>
        <v>115.5</v>
      </c>
    </row>
    <row r="11" spans="1:35" ht="27" thickBot="1" x14ac:dyDescent="0.3">
      <c r="A11" s="72" t="s">
        <v>57</v>
      </c>
      <c r="B11" s="76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1">
        <f t="shared" si="1"/>
        <v>0</v>
      </c>
    </row>
    <row r="12" spans="1:35" ht="15.75" thickBot="1" x14ac:dyDescent="0.3">
      <c r="A12" s="133" t="s">
        <v>62</v>
      </c>
      <c r="B12" s="134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1"/>
    </row>
    <row r="13" spans="1:35" ht="39.75" thickBot="1" x14ac:dyDescent="0.3">
      <c r="A13" s="77" t="s">
        <v>58</v>
      </c>
      <c r="B13" s="80" t="s">
        <v>74</v>
      </c>
      <c r="C13" s="52"/>
      <c r="D13" s="53"/>
      <c r="E13" s="53">
        <v>1</v>
      </c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>
        <v>1</v>
      </c>
      <c r="T13" s="53"/>
      <c r="U13" s="53"/>
      <c r="V13" s="45"/>
      <c r="W13" s="45"/>
      <c r="X13" s="52"/>
      <c r="Y13" s="53"/>
      <c r="Z13" s="53">
        <v>1</v>
      </c>
      <c r="AA13" s="53"/>
      <c r="AB13" s="53"/>
      <c r="AC13" s="45"/>
      <c r="AD13" s="45"/>
      <c r="AE13" s="53"/>
      <c r="AF13" s="53"/>
      <c r="AG13" s="53">
        <v>1</v>
      </c>
      <c r="AH13" s="91">
        <f t="shared" si="1"/>
        <v>4</v>
      </c>
    </row>
    <row r="14" spans="1:35" x14ac:dyDescent="0.25">
      <c r="A14" s="129" t="s">
        <v>63</v>
      </c>
      <c r="B14" s="130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7"/>
      <c r="AH14" s="91"/>
    </row>
    <row r="15" spans="1:35" ht="26.25" x14ac:dyDescent="0.25">
      <c r="A15" s="79" t="s">
        <v>60</v>
      </c>
      <c r="B15" s="80"/>
      <c r="C15" s="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6"/>
      <c r="AH15" s="91">
        <f t="shared" si="1"/>
        <v>0</v>
      </c>
    </row>
    <row r="16" spans="1:35" ht="28.9" customHeight="1" thickBot="1" x14ac:dyDescent="0.3">
      <c r="A16" s="135" t="s">
        <v>59</v>
      </c>
      <c r="B16" s="136"/>
      <c r="C16" s="78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88"/>
      <c r="AH16" s="92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7.5</v>
      </c>
      <c r="E17" s="54">
        <f t="shared" si="2"/>
        <v>8.5</v>
      </c>
      <c r="F17" s="54">
        <f t="shared" si="2"/>
        <v>7.5</v>
      </c>
      <c r="G17" s="54">
        <f t="shared" si="2"/>
        <v>7.5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2"/>
        <v>0</v>
      </c>
      <c r="Q17" s="54">
        <f t="shared" si="2"/>
        <v>7.5</v>
      </c>
      <c r="R17" s="54">
        <f t="shared" si="2"/>
        <v>0</v>
      </c>
      <c r="S17" s="54">
        <f t="shared" si="2"/>
        <v>8.5</v>
      </c>
      <c r="T17" s="54">
        <f t="shared" si="2"/>
        <v>7.5</v>
      </c>
      <c r="U17" s="54">
        <f t="shared" si="2"/>
        <v>7.5</v>
      </c>
      <c r="V17" s="54">
        <f t="shared" si="2"/>
        <v>0</v>
      </c>
      <c r="W17" s="54">
        <f t="shared" si="2"/>
        <v>0</v>
      </c>
      <c r="X17" s="54">
        <f t="shared" si="2"/>
        <v>7.5</v>
      </c>
      <c r="Y17" s="54">
        <f t="shared" si="2"/>
        <v>7.5</v>
      </c>
      <c r="Z17" s="54">
        <f t="shared" si="2"/>
        <v>8.5</v>
      </c>
      <c r="AA17" s="54">
        <f t="shared" si="2"/>
        <v>3</v>
      </c>
      <c r="AB17" s="54">
        <f t="shared" si="2"/>
        <v>7.5</v>
      </c>
      <c r="AC17" s="54">
        <f t="shared" si="2"/>
        <v>0</v>
      </c>
      <c r="AD17" s="54">
        <f t="shared" si="2"/>
        <v>0</v>
      </c>
      <c r="AE17" s="54">
        <f t="shared" si="2"/>
        <v>0</v>
      </c>
      <c r="AF17" s="54">
        <f t="shared" si="2"/>
        <v>7.5</v>
      </c>
      <c r="AG17" s="55">
        <f t="shared" si="2"/>
        <v>8.5</v>
      </c>
      <c r="AH17" s="55">
        <f t="shared" si="2"/>
        <v>119.5</v>
      </c>
    </row>
    <row r="18" spans="1:53" x14ac:dyDescent="0.25">
      <c r="A18" s="127" t="s">
        <v>44</v>
      </c>
      <c r="B18" s="127"/>
      <c r="C18" s="98">
        <v>0.3125</v>
      </c>
      <c r="D18" s="98">
        <v>0.3125</v>
      </c>
      <c r="E18" s="98">
        <v>0.3125</v>
      </c>
      <c r="F18" s="98">
        <v>0.3125</v>
      </c>
      <c r="G18" s="98">
        <v>0.3125</v>
      </c>
      <c r="H18" s="98"/>
      <c r="I18" s="98"/>
      <c r="J18" s="98"/>
      <c r="K18" s="98"/>
      <c r="L18" s="98"/>
      <c r="M18" s="98"/>
      <c r="N18" s="98"/>
      <c r="O18" s="98"/>
      <c r="P18" s="98"/>
      <c r="Q18" s="98">
        <v>0.3125</v>
      </c>
      <c r="R18" s="98"/>
      <c r="S18" s="98">
        <v>0.3125</v>
      </c>
      <c r="T18" s="98">
        <v>0.3125</v>
      </c>
      <c r="U18" s="98">
        <v>0.3125</v>
      </c>
      <c r="V18" s="98"/>
      <c r="W18" s="98"/>
      <c r="X18" s="98">
        <v>0.3125</v>
      </c>
      <c r="Y18" s="98">
        <v>0.3125</v>
      </c>
      <c r="Z18" s="98">
        <v>0.3125</v>
      </c>
      <c r="AA18" s="98">
        <v>0.3125</v>
      </c>
      <c r="AB18" s="98">
        <v>0.3125</v>
      </c>
      <c r="AC18" s="98"/>
      <c r="AD18" s="98"/>
      <c r="AE18" s="98"/>
      <c r="AF18" s="98">
        <v>0.3125</v>
      </c>
      <c r="AG18" s="98">
        <v>0.3125</v>
      </c>
      <c r="AH18" s="46"/>
    </row>
    <row r="19" spans="1:53" x14ac:dyDescent="0.25">
      <c r="A19" s="128" t="s">
        <v>43</v>
      </c>
      <c r="B19" s="128"/>
      <c r="C19" s="98">
        <v>0.64583333333333337</v>
      </c>
      <c r="D19" s="98">
        <v>0.64583333333333337</v>
      </c>
      <c r="E19" s="98">
        <v>0.72916666666666663</v>
      </c>
      <c r="F19" s="98">
        <v>0.64583333333333337</v>
      </c>
      <c r="G19" s="98">
        <v>0.64583333333333337</v>
      </c>
      <c r="H19" s="98"/>
      <c r="I19" s="98"/>
      <c r="J19" s="98"/>
      <c r="K19" s="98"/>
      <c r="L19" s="98"/>
      <c r="M19" s="98"/>
      <c r="N19" s="98"/>
      <c r="O19" s="98"/>
      <c r="P19" s="98"/>
      <c r="Q19" s="98">
        <v>0.64583333333333337</v>
      </c>
      <c r="R19" s="98"/>
      <c r="S19" s="98">
        <v>0.72916666666666663</v>
      </c>
      <c r="T19" s="98">
        <v>0.64583333333333337</v>
      </c>
      <c r="U19" s="98">
        <v>0.64583333333333337</v>
      </c>
      <c r="V19" s="98"/>
      <c r="W19" s="98"/>
      <c r="X19" s="98">
        <v>0.64583333333333337</v>
      </c>
      <c r="Y19" s="98">
        <v>0.64583333333333337</v>
      </c>
      <c r="Z19" s="98">
        <v>0.72916666666666663</v>
      </c>
      <c r="AA19" s="98">
        <v>0.64583333333333337</v>
      </c>
      <c r="AB19" s="98">
        <v>0.64583333333333337</v>
      </c>
      <c r="AC19" s="98"/>
      <c r="AD19" s="98"/>
      <c r="AE19" s="98"/>
      <c r="AF19" s="98">
        <v>0.64583333333333337</v>
      </c>
      <c r="AG19" s="98">
        <v>0.64583333333333337</v>
      </c>
      <c r="AH19" s="47"/>
    </row>
    <row r="20" spans="1:53" x14ac:dyDescent="0.25">
      <c r="A20" s="124" t="s">
        <v>42</v>
      </c>
      <c r="B20" s="124"/>
      <c r="C20" s="56">
        <f>C19-C18</f>
        <v>0.33333333333333337</v>
      </c>
      <c r="D20" s="56">
        <f t="shared" ref="D20:AG20" si="3">D19-D18</f>
        <v>0.33333333333333337</v>
      </c>
      <c r="E20" s="56">
        <f>E19-E18</f>
        <v>0.41666666666666663</v>
      </c>
      <c r="F20" s="56">
        <f>F19-F18</f>
        <v>0.33333333333333337</v>
      </c>
      <c r="G20" s="56">
        <f t="shared" si="3"/>
        <v>0.33333333333333337</v>
      </c>
      <c r="H20" s="56">
        <f t="shared" si="3"/>
        <v>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N20" s="56">
        <f t="shared" si="3"/>
        <v>0</v>
      </c>
      <c r="O20" s="56">
        <f t="shared" si="3"/>
        <v>0</v>
      </c>
      <c r="P20" s="56">
        <f t="shared" si="3"/>
        <v>0</v>
      </c>
      <c r="Q20" s="56">
        <f t="shared" si="3"/>
        <v>0.33333333333333337</v>
      </c>
      <c r="R20" s="56">
        <f t="shared" si="3"/>
        <v>0</v>
      </c>
      <c r="S20" s="56">
        <f t="shared" si="3"/>
        <v>0.41666666666666663</v>
      </c>
      <c r="T20" s="56">
        <f t="shared" si="3"/>
        <v>0.33333333333333337</v>
      </c>
      <c r="U20" s="56">
        <f t="shared" si="3"/>
        <v>0.33333333333333337</v>
      </c>
      <c r="V20" s="56">
        <f t="shared" si="3"/>
        <v>0</v>
      </c>
      <c r="W20" s="56">
        <f t="shared" si="3"/>
        <v>0</v>
      </c>
      <c r="X20" s="56">
        <f t="shared" si="3"/>
        <v>0.33333333333333337</v>
      </c>
      <c r="Y20" s="56">
        <f t="shared" si="3"/>
        <v>0.33333333333333337</v>
      </c>
      <c r="Z20" s="56">
        <f t="shared" si="3"/>
        <v>0.41666666666666663</v>
      </c>
      <c r="AA20" s="56">
        <f t="shared" si="3"/>
        <v>0.33333333333333337</v>
      </c>
      <c r="AB20" s="56">
        <f t="shared" si="3"/>
        <v>0.33333333333333337</v>
      </c>
      <c r="AC20" s="56">
        <f t="shared" si="3"/>
        <v>0</v>
      </c>
      <c r="AD20" s="56">
        <f t="shared" si="3"/>
        <v>0</v>
      </c>
      <c r="AE20" s="56">
        <f t="shared" si="3"/>
        <v>0</v>
      </c>
      <c r="AF20" s="56">
        <f t="shared" si="3"/>
        <v>0.33333333333333337</v>
      </c>
      <c r="AG20" s="56">
        <f t="shared" si="3"/>
        <v>0.33333333333333337</v>
      </c>
      <c r="AH20" s="48"/>
    </row>
    <row r="21" spans="1:53" x14ac:dyDescent="0.25">
      <c r="A21" s="123" t="s">
        <v>54</v>
      </c>
      <c r="B21" s="124"/>
      <c r="C21" s="61">
        <f>(C20-INT(C20))*24</f>
        <v>8</v>
      </c>
      <c r="D21" s="61">
        <f>(D20-INT(D20))*24</f>
        <v>8</v>
      </c>
      <c r="E21" s="61">
        <f t="shared" ref="E21:AF21" si="4">(E20-INT(E20))*24</f>
        <v>10</v>
      </c>
      <c r="F21" s="61">
        <f t="shared" si="4"/>
        <v>8</v>
      </c>
      <c r="G21" s="61">
        <f>(G20-INT(G20))*24</f>
        <v>8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 t="shared" si="4"/>
        <v>8</v>
      </c>
      <c r="R21" s="61">
        <f t="shared" si="4"/>
        <v>0</v>
      </c>
      <c r="S21" s="61">
        <f t="shared" si="4"/>
        <v>10</v>
      </c>
      <c r="T21" s="61">
        <f t="shared" si="4"/>
        <v>8</v>
      </c>
      <c r="U21" s="61">
        <f t="shared" si="4"/>
        <v>8</v>
      </c>
      <c r="V21" s="61">
        <f t="shared" si="4"/>
        <v>0</v>
      </c>
      <c r="W21" s="61">
        <f t="shared" si="4"/>
        <v>0</v>
      </c>
      <c r="X21" s="61">
        <f t="shared" si="4"/>
        <v>8</v>
      </c>
      <c r="Y21" s="61">
        <f t="shared" si="4"/>
        <v>8</v>
      </c>
      <c r="Z21" s="61">
        <f t="shared" si="4"/>
        <v>10</v>
      </c>
      <c r="AA21" s="61">
        <f t="shared" si="4"/>
        <v>8</v>
      </c>
      <c r="AB21" s="61">
        <f t="shared" si="4"/>
        <v>8</v>
      </c>
      <c r="AC21" s="61">
        <f t="shared" si="4"/>
        <v>0</v>
      </c>
      <c r="AD21" s="61">
        <f t="shared" si="4"/>
        <v>0</v>
      </c>
      <c r="AE21" s="61">
        <f t="shared" si="4"/>
        <v>0</v>
      </c>
      <c r="AF21" s="61">
        <f t="shared" si="4"/>
        <v>8</v>
      </c>
      <c r="AG21" s="57">
        <f t="shared" ref="AG21" si="5">(AG20-INT(AG20))*24</f>
        <v>8</v>
      </c>
      <c r="AH21" s="48"/>
    </row>
    <row r="22" spans="1:53" x14ac:dyDescent="0.25">
      <c r="A22" s="75" t="s">
        <v>41</v>
      </c>
      <c r="B22" s="75"/>
      <c r="C22" s="97"/>
      <c r="D22" s="58"/>
      <c r="E22" s="179"/>
      <c r="F22" s="179"/>
      <c r="G22" s="97"/>
      <c r="H22" s="58"/>
      <c r="I22" s="58"/>
      <c r="J22" s="179" t="s">
        <v>67</v>
      </c>
      <c r="K22" s="60" t="s">
        <v>67</v>
      </c>
      <c r="L22" s="179" t="s">
        <v>67</v>
      </c>
      <c r="M22" s="60" t="s">
        <v>67</v>
      </c>
      <c r="N22" s="60" t="s">
        <v>67</v>
      </c>
      <c r="O22" s="179"/>
      <c r="P22" s="60"/>
      <c r="Q22" s="58"/>
      <c r="R22" s="179" t="s">
        <v>69</v>
      </c>
      <c r="S22" s="97"/>
      <c r="T22" s="179"/>
      <c r="U22" s="60"/>
      <c r="V22" s="97"/>
      <c r="W22" s="58"/>
      <c r="X22" s="58"/>
      <c r="Y22" s="60"/>
      <c r="Z22" s="58"/>
      <c r="AA22" s="60" t="s">
        <v>68</v>
      </c>
      <c r="AB22" s="60"/>
      <c r="AC22" s="58"/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8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thickBot="1" x14ac:dyDescent="0.3">
      <c r="A25" s="144"/>
      <c r="B25" s="145"/>
      <c r="K25" s="149" t="s">
        <v>70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5" t="s">
        <v>35</v>
      </c>
      <c r="B27" s="26">
        <v>7.5</v>
      </c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37.5</v>
      </c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5" t="s">
        <v>0</v>
      </c>
      <c r="B29" s="26">
        <v>12</v>
      </c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5" t="s">
        <v>26</v>
      </c>
      <c r="B32" s="100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4" t="s">
        <v>23</v>
      </c>
      <c r="B33" s="101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172.5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44806</v>
      </c>
      <c r="C35" s="1"/>
      <c r="D35" s="1"/>
      <c r="E35" s="1"/>
      <c r="F35" s="1"/>
      <c r="G35" s="1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16:B16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17:AG17">
    <cfRule type="cellIs" dxfId="53" priority="31" operator="greaterThan">
      <formula>12</formula>
    </cfRule>
  </conditionalFormatting>
  <conditionalFormatting sqref="C23:AG23 AH20:AH21">
    <cfRule type="cellIs" dxfId="52" priority="30" operator="greaterThan">
      <formula>12</formula>
    </cfRule>
  </conditionalFormatting>
  <conditionalFormatting sqref="C5:AG6">
    <cfRule type="expression" dxfId="51" priority="68">
      <formula>OR(WEEKDAY(C$6,2)=6,WEEKDAY(C$6,2)=7)</formula>
    </cfRule>
    <cfRule type="expression" dxfId="50" priority="69">
      <formula>VLOOKUP(C$6,$BA$24:$BA$38,1,0)</formula>
    </cfRule>
  </conditionalFormatting>
  <conditionalFormatting sqref="C10:AG16">
    <cfRule type="expression" dxfId="20" priority="6">
      <formula>OR(WEEKDAY(C$6,2)=6,WEEKDAY(C$6,2)=7)</formula>
    </cfRule>
    <cfRule type="expression" dxfId="19" priority="7">
      <formula>VLOOKUP(C$6,$BA$24:$BA$38,1,0)</formula>
    </cfRule>
  </conditionalFormatting>
  <conditionalFormatting sqref="C18:AG19">
    <cfRule type="cellIs" dxfId="14" priority="5" operator="greaterThan">
      <formula>12</formula>
    </cfRule>
  </conditionalFormatting>
  <conditionalFormatting sqref="C22:F22 H22:M22 O22:T22 V22:AG22">
    <cfRule type="cellIs" dxfId="11" priority="4" operator="greaterThan">
      <formula>12</formula>
    </cfRule>
  </conditionalFormatting>
  <conditionalFormatting sqref="G22">
    <cfRule type="cellIs" dxfId="10" priority="3" operator="greaterThan">
      <formula>12</formula>
    </cfRule>
  </conditionalFormatting>
  <conditionalFormatting sqref="N22">
    <cfRule type="cellIs" dxfId="9" priority="2" operator="greaterThan">
      <formula>12</formula>
    </cfRule>
  </conditionalFormatting>
  <conditionalFormatting sqref="U22">
    <cfRule type="cellIs" dxfId="8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3F6D5483-A98D-4F32-A055-811FB59EAD8D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zoomScale="85" zoomScaleNormal="100" zoomScaleSheetLayoutView="100" workbookViewId="0">
      <selection activeCell="H28" sqref="H2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5" ht="15.75" thickBot="1" x14ac:dyDescent="0.3">
      <c r="A3" s="111" t="s">
        <v>53</v>
      </c>
      <c r="B3" s="112"/>
      <c r="C3" s="112"/>
      <c r="D3" s="112"/>
      <c r="E3" s="112"/>
      <c r="F3" s="112"/>
      <c r="G3" s="113"/>
      <c r="H3" s="117" t="s">
        <v>52</v>
      </c>
      <c r="I3" s="118"/>
      <c r="J3" s="119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20" t="s">
        <v>51</v>
      </c>
      <c r="W3" s="122"/>
      <c r="X3" s="114" t="s">
        <v>6</v>
      </c>
      <c r="Y3" s="115"/>
      <c r="Z3" s="115"/>
      <c r="AA3" s="115"/>
      <c r="AB3" s="115"/>
      <c r="AC3" s="116"/>
      <c r="AD3" s="120" t="s">
        <v>50</v>
      </c>
      <c r="AE3" s="121"/>
      <c r="AF3" s="108">
        <v>2022</v>
      </c>
      <c r="AG3" s="109"/>
      <c r="AH3" s="110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1">
        <f>IF(OR(DAY(DATE($AF$3,$AU$24+1,0))=28,DAY(DATE($AF$3,$AU$24+1,0))=29),"",IF(DAY(DATE($AF$3,$AU$24+1,0))=30,"",31))</f>
        <v>31</v>
      </c>
      <c r="AH5" s="102" t="s">
        <v>48</v>
      </c>
      <c r="AI5" s="4"/>
    </row>
    <row r="6" spans="1:35" ht="15.75" thickBot="1" x14ac:dyDescent="0.3">
      <c r="A6" s="125"/>
      <c r="B6" s="126"/>
      <c r="C6" s="35">
        <f t="shared" ref="C6:AD6" si="0">(DATE($AF$3,$AU$24,C5))</f>
        <v>44774</v>
      </c>
      <c r="D6" s="34">
        <f t="shared" si="0"/>
        <v>44775</v>
      </c>
      <c r="E6" s="34">
        <f t="shared" si="0"/>
        <v>44776</v>
      </c>
      <c r="F6" s="34">
        <f t="shared" si="0"/>
        <v>44777</v>
      </c>
      <c r="G6" s="34">
        <f t="shared" si="0"/>
        <v>44778</v>
      </c>
      <c r="H6" s="34">
        <f t="shared" si="0"/>
        <v>44779</v>
      </c>
      <c r="I6" s="34">
        <f t="shared" si="0"/>
        <v>44780</v>
      </c>
      <c r="J6" s="34">
        <f t="shared" si="0"/>
        <v>44781</v>
      </c>
      <c r="K6" s="34">
        <f t="shared" si="0"/>
        <v>44782</v>
      </c>
      <c r="L6" s="34">
        <f t="shared" si="0"/>
        <v>44783</v>
      </c>
      <c r="M6" s="34">
        <f t="shared" si="0"/>
        <v>44784</v>
      </c>
      <c r="N6" s="34">
        <f t="shared" si="0"/>
        <v>44785</v>
      </c>
      <c r="O6" s="34">
        <f t="shared" si="0"/>
        <v>44786</v>
      </c>
      <c r="P6" s="34">
        <f t="shared" si="0"/>
        <v>44787</v>
      </c>
      <c r="Q6" s="34">
        <f t="shared" si="0"/>
        <v>44788</v>
      </c>
      <c r="R6" s="34">
        <f t="shared" si="0"/>
        <v>44789</v>
      </c>
      <c r="S6" s="34">
        <f t="shared" si="0"/>
        <v>44790</v>
      </c>
      <c r="T6" s="34">
        <f t="shared" si="0"/>
        <v>44791</v>
      </c>
      <c r="U6" s="34">
        <f t="shared" si="0"/>
        <v>44792</v>
      </c>
      <c r="V6" s="34">
        <f t="shared" si="0"/>
        <v>44793</v>
      </c>
      <c r="W6" s="34">
        <f t="shared" si="0"/>
        <v>44794</v>
      </c>
      <c r="X6" s="34">
        <f t="shared" si="0"/>
        <v>44795</v>
      </c>
      <c r="Y6" s="34">
        <f t="shared" si="0"/>
        <v>44796</v>
      </c>
      <c r="Z6" s="34">
        <f t="shared" si="0"/>
        <v>44797</v>
      </c>
      <c r="AA6" s="34">
        <f t="shared" si="0"/>
        <v>44798</v>
      </c>
      <c r="AB6" s="34">
        <f t="shared" si="0"/>
        <v>44799</v>
      </c>
      <c r="AC6" s="34">
        <f t="shared" si="0"/>
        <v>44800</v>
      </c>
      <c r="AD6" s="34">
        <f t="shared" si="0"/>
        <v>44801</v>
      </c>
      <c r="AE6" s="34">
        <f>IF(ISERROR(DATE($AF$3,$AU$24,AE5)),"",(DATE($AF$3,$AU$24,AE5)))</f>
        <v>44802</v>
      </c>
      <c r="AF6" s="34">
        <f>IF(ISERROR(DATE($AF$3,$AU$24,AF5)),"",(DATE($AF$3,$AU$24,AF5)))</f>
        <v>44803</v>
      </c>
      <c r="AG6" s="82">
        <f>IF(ISERROR(DATE($AF$3,$AU$24,AG5)),"",(DATE($AF$3,$AU$24,AG5)))</f>
        <v>44804</v>
      </c>
      <c r="AH6" s="103"/>
      <c r="AI6" s="4"/>
    </row>
    <row r="7" spans="1:35" x14ac:dyDescent="0.25">
      <c r="A7" s="74" t="s">
        <v>47</v>
      </c>
      <c r="B7" s="178" t="s">
        <v>75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3"/>
      <c r="AH7" s="89"/>
    </row>
    <row r="8" spans="1:35" ht="15.75" thickBot="1" x14ac:dyDescent="0.3">
      <c r="A8" s="131" t="s">
        <v>61</v>
      </c>
      <c r="B8" s="132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4"/>
      <c r="AH8" s="90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5"/>
      <c r="AH9" s="90"/>
    </row>
    <row r="10" spans="1:35" ht="39" x14ac:dyDescent="0.25">
      <c r="A10" s="71" t="s">
        <v>56</v>
      </c>
      <c r="B10" s="96" t="s">
        <v>71</v>
      </c>
      <c r="C10" s="45">
        <v>7.5</v>
      </c>
      <c r="D10" s="45">
        <v>7.5</v>
      </c>
      <c r="E10" s="45">
        <v>7.5</v>
      </c>
      <c r="F10" s="45">
        <v>7.5</v>
      </c>
      <c r="G10" s="45">
        <v>7.5</v>
      </c>
      <c r="H10" s="45"/>
      <c r="I10" s="45"/>
      <c r="J10" s="45"/>
      <c r="K10" s="45"/>
      <c r="L10" s="45"/>
      <c r="M10" s="45"/>
      <c r="N10" s="45"/>
      <c r="O10" s="45"/>
      <c r="P10" s="45"/>
      <c r="Q10" s="45">
        <v>7.5</v>
      </c>
      <c r="R10" s="45"/>
      <c r="S10" s="45">
        <v>7.5</v>
      </c>
      <c r="T10" s="45">
        <v>7.5</v>
      </c>
      <c r="U10" s="45">
        <v>7.5</v>
      </c>
      <c r="V10" s="45"/>
      <c r="W10" s="45"/>
      <c r="X10" s="45">
        <v>7.5</v>
      </c>
      <c r="Y10" s="45">
        <v>7.5</v>
      </c>
      <c r="Z10" s="45">
        <v>7.5</v>
      </c>
      <c r="AA10" s="45">
        <v>3</v>
      </c>
      <c r="AB10" s="45">
        <v>7.5</v>
      </c>
      <c r="AC10" s="45"/>
      <c r="AD10" s="45"/>
      <c r="AE10" s="45"/>
      <c r="AF10" s="45">
        <v>7.5</v>
      </c>
      <c r="AG10" s="45">
        <v>7.5</v>
      </c>
      <c r="AH10" s="91">
        <f t="shared" ref="AH10:AH16" si="1">SUM(C10:AG10)</f>
        <v>115.5</v>
      </c>
    </row>
    <row r="11" spans="1:35" ht="27" thickBot="1" x14ac:dyDescent="0.3">
      <c r="A11" s="72" t="s">
        <v>57</v>
      </c>
      <c r="B11" s="76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1">
        <f t="shared" si="1"/>
        <v>0</v>
      </c>
    </row>
    <row r="12" spans="1:35" ht="15.75" thickBot="1" x14ac:dyDescent="0.3">
      <c r="A12" s="133" t="s">
        <v>62</v>
      </c>
      <c r="B12" s="134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1"/>
    </row>
    <row r="13" spans="1:35" ht="39.75" thickBot="1" x14ac:dyDescent="0.3">
      <c r="A13" s="77" t="s">
        <v>58</v>
      </c>
      <c r="B13" s="80" t="s">
        <v>74</v>
      </c>
      <c r="C13" s="52"/>
      <c r="D13" s="53"/>
      <c r="E13" s="53">
        <v>1</v>
      </c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>
        <v>1</v>
      </c>
      <c r="T13" s="53"/>
      <c r="U13" s="53"/>
      <c r="V13" s="45"/>
      <c r="W13" s="45"/>
      <c r="X13" s="52"/>
      <c r="Y13" s="53"/>
      <c r="Z13" s="53">
        <v>1</v>
      </c>
      <c r="AA13" s="53"/>
      <c r="AB13" s="53"/>
      <c r="AC13" s="45"/>
      <c r="AD13" s="45"/>
      <c r="AE13" s="53"/>
      <c r="AF13" s="53"/>
      <c r="AG13" s="53">
        <v>1</v>
      </c>
      <c r="AH13" s="91">
        <f t="shared" si="1"/>
        <v>4</v>
      </c>
    </row>
    <row r="14" spans="1:35" x14ac:dyDescent="0.25">
      <c r="A14" s="129" t="s">
        <v>63</v>
      </c>
      <c r="B14" s="130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7"/>
      <c r="AH14" s="91"/>
    </row>
    <row r="15" spans="1:35" ht="26.25" x14ac:dyDescent="0.25">
      <c r="A15" s="79" t="s">
        <v>60</v>
      </c>
      <c r="B15" s="80"/>
      <c r="C15" s="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6"/>
      <c r="AH15" s="91">
        <f t="shared" si="1"/>
        <v>0</v>
      </c>
    </row>
    <row r="16" spans="1:35" ht="28.9" customHeight="1" thickBot="1" x14ac:dyDescent="0.3">
      <c r="A16" s="135" t="s">
        <v>59</v>
      </c>
      <c r="B16" s="136"/>
      <c r="C16" s="78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88"/>
      <c r="AH16" s="92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7.5</v>
      </c>
      <c r="E17" s="54">
        <f t="shared" si="2"/>
        <v>8.5</v>
      </c>
      <c r="F17" s="54">
        <f t="shared" si="2"/>
        <v>7.5</v>
      </c>
      <c r="G17" s="54">
        <f t="shared" si="2"/>
        <v>7.5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2"/>
        <v>0</v>
      </c>
      <c r="Q17" s="54">
        <f t="shared" si="2"/>
        <v>7.5</v>
      </c>
      <c r="R17" s="54">
        <f t="shared" si="2"/>
        <v>0</v>
      </c>
      <c r="S17" s="54">
        <f t="shared" si="2"/>
        <v>8.5</v>
      </c>
      <c r="T17" s="54">
        <f t="shared" si="2"/>
        <v>7.5</v>
      </c>
      <c r="U17" s="54">
        <f t="shared" si="2"/>
        <v>7.5</v>
      </c>
      <c r="V17" s="54">
        <f t="shared" si="2"/>
        <v>0</v>
      </c>
      <c r="W17" s="54">
        <f t="shared" si="2"/>
        <v>0</v>
      </c>
      <c r="X17" s="54">
        <f t="shared" si="2"/>
        <v>7.5</v>
      </c>
      <c r="Y17" s="54">
        <f t="shared" si="2"/>
        <v>7.5</v>
      </c>
      <c r="Z17" s="54">
        <f t="shared" si="2"/>
        <v>8.5</v>
      </c>
      <c r="AA17" s="54">
        <f t="shared" si="2"/>
        <v>3</v>
      </c>
      <c r="AB17" s="54">
        <f t="shared" si="2"/>
        <v>7.5</v>
      </c>
      <c r="AC17" s="54">
        <f t="shared" si="2"/>
        <v>0</v>
      </c>
      <c r="AD17" s="54">
        <f t="shared" si="2"/>
        <v>0</v>
      </c>
      <c r="AE17" s="54">
        <f t="shared" si="2"/>
        <v>0</v>
      </c>
      <c r="AF17" s="54">
        <f t="shared" si="2"/>
        <v>7.5</v>
      </c>
      <c r="AG17" s="55">
        <f t="shared" si="2"/>
        <v>8.5</v>
      </c>
      <c r="AH17" s="55">
        <f t="shared" si="2"/>
        <v>119.5</v>
      </c>
    </row>
    <row r="18" spans="1:53" x14ac:dyDescent="0.25">
      <c r="A18" s="127" t="s">
        <v>44</v>
      </c>
      <c r="B18" s="127"/>
      <c r="C18" s="98">
        <v>0.3125</v>
      </c>
      <c r="D18" s="98">
        <v>0.3125</v>
      </c>
      <c r="E18" s="98">
        <v>0.3125</v>
      </c>
      <c r="F18" s="98">
        <v>0.3125</v>
      </c>
      <c r="G18" s="98">
        <v>0.3125</v>
      </c>
      <c r="H18" s="98"/>
      <c r="I18" s="98"/>
      <c r="J18" s="98"/>
      <c r="K18" s="98"/>
      <c r="L18" s="98"/>
      <c r="M18" s="98"/>
      <c r="N18" s="98"/>
      <c r="O18" s="98"/>
      <c r="P18" s="98"/>
      <c r="Q18" s="98">
        <v>0.3125</v>
      </c>
      <c r="R18" s="98"/>
      <c r="S18" s="98">
        <v>0.3125</v>
      </c>
      <c r="T18" s="98">
        <v>0.3125</v>
      </c>
      <c r="U18" s="98">
        <v>0.3125</v>
      </c>
      <c r="V18" s="98"/>
      <c r="W18" s="98"/>
      <c r="X18" s="98">
        <v>0.3125</v>
      </c>
      <c r="Y18" s="98">
        <v>0.3125</v>
      </c>
      <c r="Z18" s="98">
        <v>0.3125</v>
      </c>
      <c r="AA18" s="98">
        <v>0.3125</v>
      </c>
      <c r="AB18" s="98">
        <v>0.3125</v>
      </c>
      <c r="AC18" s="98"/>
      <c r="AD18" s="98"/>
      <c r="AE18" s="98"/>
      <c r="AF18" s="98">
        <v>0.3125</v>
      </c>
      <c r="AG18" s="98">
        <v>0.3125</v>
      </c>
      <c r="AH18" s="46"/>
    </row>
    <row r="19" spans="1:53" x14ac:dyDescent="0.25">
      <c r="A19" s="128" t="s">
        <v>43</v>
      </c>
      <c r="B19" s="128"/>
      <c r="C19" s="98">
        <v>0.64583333333333337</v>
      </c>
      <c r="D19" s="98">
        <v>0.64583333333333337</v>
      </c>
      <c r="E19" s="98">
        <v>0.72916666666666663</v>
      </c>
      <c r="F19" s="98">
        <v>0.64583333333333337</v>
      </c>
      <c r="G19" s="98">
        <v>0.64583333333333337</v>
      </c>
      <c r="H19" s="98"/>
      <c r="I19" s="98"/>
      <c r="J19" s="98"/>
      <c r="K19" s="98"/>
      <c r="L19" s="98"/>
      <c r="M19" s="98"/>
      <c r="N19" s="98"/>
      <c r="O19" s="98"/>
      <c r="P19" s="98"/>
      <c r="Q19" s="98">
        <v>0.64583333333333337</v>
      </c>
      <c r="R19" s="98"/>
      <c r="S19" s="98">
        <v>0.72916666666666663</v>
      </c>
      <c r="T19" s="98">
        <v>0.64583333333333337</v>
      </c>
      <c r="U19" s="98">
        <v>0.64583333333333337</v>
      </c>
      <c r="V19" s="98"/>
      <c r="W19" s="98"/>
      <c r="X19" s="98">
        <v>0.64583333333333337</v>
      </c>
      <c r="Y19" s="98">
        <v>0.64583333333333337</v>
      </c>
      <c r="Z19" s="98">
        <v>0.72916666666666663</v>
      </c>
      <c r="AA19" s="98">
        <v>0.64583333333333337</v>
      </c>
      <c r="AB19" s="98">
        <v>0.64583333333333337</v>
      </c>
      <c r="AC19" s="98"/>
      <c r="AD19" s="98"/>
      <c r="AE19" s="98"/>
      <c r="AF19" s="98">
        <v>0.64583333333333337</v>
      </c>
      <c r="AG19" s="98">
        <v>0.64583333333333337</v>
      </c>
      <c r="AH19" s="47"/>
    </row>
    <row r="20" spans="1:53" x14ac:dyDescent="0.25">
      <c r="A20" s="124" t="s">
        <v>42</v>
      </c>
      <c r="B20" s="124"/>
      <c r="C20" s="56">
        <f>C19-C18</f>
        <v>0.33333333333333337</v>
      </c>
      <c r="D20" s="56">
        <f t="shared" ref="D20:AG20" si="3">D19-D18</f>
        <v>0.33333333333333337</v>
      </c>
      <c r="E20" s="56">
        <f>E19-E18</f>
        <v>0.41666666666666663</v>
      </c>
      <c r="F20" s="56">
        <f>F19-F18</f>
        <v>0.33333333333333337</v>
      </c>
      <c r="G20" s="56">
        <f t="shared" si="3"/>
        <v>0.33333333333333337</v>
      </c>
      <c r="H20" s="56">
        <f t="shared" si="3"/>
        <v>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N20" s="56">
        <f t="shared" si="3"/>
        <v>0</v>
      </c>
      <c r="O20" s="56">
        <f t="shared" si="3"/>
        <v>0</v>
      </c>
      <c r="P20" s="56">
        <f t="shared" si="3"/>
        <v>0</v>
      </c>
      <c r="Q20" s="56">
        <f t="shared" si="3"/>
        <v>0.33333333333333337</v>
      </c>
      <c r="R20" s="56">
        <f t="shared" si="3"/>
        <v>0</v>
      </c>
      <c r="S20" s="56">
        <f t="shared" si="3"/>
        <v>0.41666666666666663</v>
      </c>
      <c r="T20" s="56">
        <f t="shared" si="3"/>
        <v>0.33333333333333337</v>
      </c>
      <c r="U20" s="56">
        <f t="shared" si="3"/>
        <v>0.33333333333333337</v>
      </c>
      <c r="V20" s="56">
        <f t="shared" si="3"/>
        <v>0</v>
      </c>
      <c r="W20" s="56">
        <f t="shared" si="3"/>
        <v>0</v>
      </c>
      <c r="X20" s="56">
        <f t="shared" si="3"/>
        <v>0.33333333333333337</v>
      </c>
      <c r="Y20" s="56">
        <f t="shared" si="3"/>
        <v>0.33333333333333337</v>
      </c>
      <c r="Z20" s="56">
        <f t="shared" si="3"/>
        <v>0.41666666666666663</v>
      </c>
      <c r="AA20" s="56">
        <f t="shared" si="3"/>
        <v>0.33333333333333337</v>
      </c>
      <c r="AB20" s="56">
        <f t="shared" si="3"/>
        <v>0.33333333333333337</v>
      </c>
      <c r="AC20" s="56">
        <f t="shared" si="3"/>
        <v>0</v>
      </c>
      <c r="AD20" s="56">
        <f t="shared" si="3"/>
        <v>0</v>
      </c>
      <c r="AE20" s="56">
        <f t="shared" si="3"/>
        <v>0</v>
      </c>
      <c r="AF20" s="56">
        <f t="shared" si="3"/>
        <v>0.33333333333333337</v>
      </c>
      <c r="AG20" s="56">
        <f t="shared" si="3"/>
        <v>0.33333333333333337</v>
      </c>
      <c r="AH20" s="48"/>
    </row>
    <row r="21" spans="1:53" x14ac:dyDescent="0.25">
      <c r="A21" s="123" t="s">
        <v>54</v>
      </c>
      <c r="B21" s="124"/>
      <c r="C21" s="61">
        <f>(C20-INT(C20))*24</f>
        <v>8</v>
      </c>
      <c r="D21" s="61">
        <f>(D20-INT(D20))*24</f>
        <v>8</v>
      </c>
      <c r="E21" s="61">
        <f t="shared" ref="E21:AG21" si="4">(E20-INT(E20))*24</f>
        <v>10</v>
      </c>
      <c r="F21" s="61">
        <f t="shared" si="4"/>
        <v>8</v>
      </c>
      <c r="G21" s="61">
        <f>(G20-INT(G20))*24</f>
        <v>8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 t="shared" si="4"/>
        <v>8</v>
      </c>
      <c r="R21" s="61">
        <f t="shared" si="4"/>
        <v>0</v>
      </c>
      <c r="S21" s="61">
        <f t="shared" si="4"/>
        <v>10</v>
      </c>
      <c r="T21" s="61">
        <f t="shared" si="4"/>
        <v>8</v>
      </c>
      <c r="U21" s="61">
        <f t="shared" si="4"/>
        <v>8</v>
      </c>
      <c r="V21" s="61">
        <f t="shared" si="4"/>
        <v>0</v>
      </c>
      <c r="W21" s="61">
        <f t="shared" si="4"/>
        <v>0</v>
      </c>
      <c r="X21" s="61">
        <f t="shared" si="4"/>
        <v>8</v>
      </c>
      <c r="Y21" s="61">
        <f t="shared" si="4"/>
        <v>8</v>
      </c>
      <c r="Z21" s="61">
        <f t="shared" si="4"/>
        <v>10</v>
      </c>
      <c r="AA21" s="61">
        <f t="shared" si="4"/>
        <v>8</v>
      </c>
      <c r="AB21" s="61">
        <f t="shared" si="4"/>
        <v>8</v>
      </c>
      <c r="AC21" s="61">
        <f t="shared" si="4"/>
        <v>0</v>
      </c>
      <c r="AD21" s="61">
        <f t="shared" si="4"/>
        <v>0</v>
      </c>
      <c r="AE21" s="61">
        <f t="shared" si="4"/>
        <v>0</v>
      </c>
      <c r="AF21" s="61">
        <f t="shared" si="4"/>
        <v>8</v>
      </c>
      <c r="AG21" s="57">
        <f t="shared" si="4"/>
        <v>8</v>
      </c>
      <c r="AH21" s="48"/>
    </row>
    <row r="22" spans="1:53" x14ac:dyDescent="0.25">
      <c r="A22" s="75" t="s">
        <v>41</v>
      </c>
      <c r="B22" s="75"/>
      <c r="C22" s="97"/>
      <c r="D22" s="58"/>
      <c r="E22" s="179"/>
      <c r="F22" s="179"/>
      <c r="G22" s="97"/>
      <c r="H22" s="58"/>
      <c r="I22" s="58"/>
      <c r="J22" s="179" t="s">
        <v>67</v>
      </c>
      <c r="K22" s="60" t="s">
        <v>67</v>
      </c>
      <c r="L22" s="179" t="s">
        <v>67</v>
      </c>
      <c r="M22" s="60" t="s">
        <v>67</v>
      </c>
      <c r="N22" s="60" t="s">
        <v>67</v>
      </c>
      <c r="O22" s="179"/>
      <c r="P22" s="60"/>
      <c r="Q22" s="58"/>
      <c r="R22" s="179" t="s">
        <v>69</v>
      </c>
      <c r="S22" s="97"/>
      <c r="T22" s="179"/>
      <c r="U22" s="60"/>
      <c r="V22" s="97"/>
      <c r="W22" s="58"/>
      <c r="X22" s="58"/>
      <c r="Y22" s="60"/>
      <c r="Z22" s="58"/>
      <c r="AA22" s="60" t="s">
        <v>68</v>
      </c>
      <c r="AB22" s="60"/>
      <c r="AC22" s="58"/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8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thickBot="1" x14ac:dyDescent="0.3">
      <c r="A25" s="144"/>
      <c r="B25" s="145"/>
      <c r="K25" s="149" t="s">
        <v>72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S26" s="1">
        <v>2018</v>
      </c>
      <c r="AV26" s="93" t="s">
        <v>36</v>
      </c>
      <c r="AW26" s="94"/>
      <c r="AX26" s="94"/>
      <c r="AY26" s="94"/>
      <c r="AZ26" s="95"/>
      <c r="BA26" s="8">
        <f>BA27-3</f>
        <v>44666</v>
      </c>
    </row>
    <row r="27" spans="1:53" x14ac:dyDescent="0.25">
      <c r="A27" s="25" t="s">
        <v>35</v>
      </c>
      <c r="B27" s="26">
        <v>7.5</v>
      </c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S27" s="1">
        <v>2019</v>
      </c>
      <c r="AV27" s="93" t="s">
        <v>34</v>
      </c>
      <c r="AW27" s="94"/>
      <c r="AX27" s="94"/>
      <c r="AY27" s="94"/>
      <c r="AZ27" s="95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37.5</v>
      </c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S28" s="1">
        <v>2020</v>
      </c>
      <c r="AV28" s="93" t="s">
        <v>32</v>
      </c>
      <c r="AW28" s="94"/>
      <c r="AX28" s="94"/>
      <c r="AY28" s="94"/>
      <c r="AZ28" s="95"/>
      <c r="BA28" s="8">
        <f>DATE($AF$3,5,1)</f>
        <v>44682</v>
      </c>
    </row>
    <row r="29" spans="1:53" x14ac:dyDescent="0.25">
      <c r="A29" s="25" t="s">
        <v>0</v>
      </c>
      <c r="B29" s="26">
        <v>12</v>
      </c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S29" s="1">
        <v>2021</v>
      </c>
      <c r="AV29" s="93" t="s">
        <v>31</v>
      </c>
      <c r="AW29" s="94"/>
      <c r="AX29" s="94"/>
      <c r="AY29" s="94"/>
      <c r="AZ29" s="95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S30" s="1">
        <v>2022</v>
      </c>
      <c r="AV30" s="93" t="s">
        <v>29</v>
      </c>
      <c r="AW30" s="94"/>
      <c r="AX30" s="94"/>
      <c r="AY30" s="94"/>
      <c r="AZ30" s="95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93" t="s">
        <v>27</v>
      </c>
      <c r="AW31" s="94"/>
      <c r="AX31" s="94"/>
      <c r="AY31" s="94"/>
      <c r="AZ31" s="95"/>
      <c r="BA31" s="8">
        <f>DATE($AF$3,8,29)</f>
        <v>44802</v>
      </c>
    </row>
    <row r="32" spans="1:53" x14ac:dyDescent="0.25">
      <c r="A32" s="25" t="s">
        <v>26</v>
      </c>
      <c r="B32" s="100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93" t="s">
        <v>24</v>
      </c>
      <c r="AW32" s="94"/>
      <c r="AX32" s="94"/>
      <c r="AY32" s="94"/>
      <c r="AZ32" s="95"/>
      <c r="BA32" s="8">
        <f>DATE($AF$3,9,1)</f>
        <v>44805</v>
      </c>
    </row>
    <row r="33" spans="1:53" ht="15.75" thickBot="1" x14ac:dyDescent="0.3">
      <c r="A33" s="24" t="s">
        <v>23</v>
      </c>
      <c r="B33" s="101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93" t="s">
        <v>21</v>
      </c>
      <c r="AW33" s="94"/>
      <c r="AX33" s="94"/>
      <c r="AY33" s="94"/>
      <c r="AZ33" s="95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172.5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93" t="s">
        <v>18</v>
      </c>
      <c r="AW34" s="94"/>
      <c r="AX34" s="94"/>
      <c r="AY34" s="94"/>
      <c r="AZ34" s="95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44806</v>
      </c>
      <c r="C35" s="1"/>
      <c r="D35" s="1"/>
      <c r="E35" s="1"/>
      <c r="F35" s="1"/>
      <c r="G35" s="1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T35" s="1"/>
      <c r="AU35" s="7"/>
      <c r="AV35" s="93" t="s">
        <v>16</v>
      </c>
      <c r="AW35" s="94"/>
      <c r="AX35" s="94"/>
      <c r="AY35" s="94"/>
      <c r="AZ35" s="95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7"/>
      <c r="AV36" s="93" t="s">
        <v>13</v>
      </c>
      <c r="AW36" s="94"/>
      <c r="AX36" s="94"/>
      <c r="AY36" s="94"/>
      <c r="AZ36" s="95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3" t="s">
        <v>11</v>
      </c>
      <c r="AW37" s="94"/>
      <c r="AX37" s="94"/>
      <c r="AY37" s="94"/>
      <c r="AZ37" s="95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42" priority="27" operator="greaterThan">
      <formula>12</formula>
    </cfRule>
  </conditionalFormatting>
  <conditionalFormatting sqref="C23:AG23 AH20:AH21">
    <cfRule type="cellIs" dxfId="41" priority="26" operator="greaterThan">
      <formula>12</formula>
    </cfRule>
  </conditionalFormatting>
  <conditionalFormatting sqref="C5:AG6">
    <cfRule type="expression" dxfId="40" priority="28">
      <formula>OR(WEEKDAY(C$6,2)=6,WEEKDAY(C$6,2)=7)</formula>
    </cfRule>
    <cfRule type="expression" dxfId="39" priority="29">
      <formula>VLOOKUP(C$6,$BA$24:$BA$38,1,0)</formula>
    </cfRule>
  </conditionalFormatting>
  <conditionalFormatting sqref="C10:AG16">
    <cfRule type="expression" dxfId="16" priority="6">
      <formula>OR(WEEKDAY(C$6,2)=6,WEEKDAY(C$6,2)=7)</formula>
    </cfRule>
    <cfRule type="expression" dxfId="15" priority="7">
      <formula>VLOOKUP(C$6,$BA$24:$BA$38,1,0)</formula>
    </cfRule>
  </conditionalFormatting>
  <conditionalFormatting sqref="C18:AG19">
    <cfRule type="cellIs" dxfId="12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3A1430E5-53A9-4596-9022-7365F6F063FB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zoomScale="85" zoomScaleNormal="100" zoomScaleSheetLayoutView="100" workbookViewId="0">
      <selection activeCell="H28" sqref="H28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4.42578125" style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4" t="s">
        <v>65</v>
      </c>
    </row>
    <row r="2" spans="1:35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5" ht="15.75" thickBot="1" x14ac:dyDescent="0.3">
      <c r="A3" s="111" t="s">
        <v>53</v>
      </c>
      <c r="B3" s="112"/>
      <c r="C3" s="112"/>
      <c r="D3" s="112"/>
      <c r="E3" s="112"/>
      <c r="F3" s="112"/>
      <c r="G3" s="113"/>
      <c r="H3" s="117" t="s">
        <v>52</v>
      </c>
      <c r="I3" s="118"/>
      <c r="J3" s="119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20" t="s">
        <v>51</v>
      </c>
      <c r="W3" s="122"/>
      <c r="X3" s="114" t="s">
        <v>6</v>
      </c>
      <c r="Y3" s="115"/>
      <c r="Z3" s="115"/>
      <c r="AA3" s="115"/>
      <c r="AB3" s="115"/>
      <c r="AC3" s="116"/>
      <c r="AD3" s="120" t="s">
        <v>50</v>
      </c>
      <c r="AE3" s="121"/>
      <c r="AF3" s="108">
        <v>2022</v>
      </c>
      <c r="AG3" s="109"/>
      <c r="AH3" s="110"/>
    </row>
    <row r="4" spans="1:35" ht="15.75" customHeight="1" thickBot="1" x14ac:dyDescent="0.3">
      <c r="B4" s="39"/>
      <c r="AH4" s="39"/>
    </row>
    <row r="5" spans="1:35" ht="15.75" customHeight="1" thickBot="1" x14ac:dyDescent="0.3">
      <c r="B5" s="38" t="s">
        <v>49</v>
      </c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f>IF(DAY(DATE($AF$3,AU24+1,0))=28,"",29)</f>
        <v>29</v>
      </c>
      <c r="AF5" s="36">
        <f>IF(OR(DAY(DATE($AF$3,$AU$24+1,0))=28,DAY(DATE($AF$3,$AU$24+1,0))=29),"",IF(DAY(DATE($AF$3,$AU$24+1,0))=29,"",30))</f>
        <v>30</v>
      </c>
      <c r="AG5" s="81">
        <f>IF(OR(DAY(DATE($AF$3,$AU$24+1,0))=28,DAY(DATE($AF$3,$AU$24+1,0))=29),"",IF(DAY(DATE($AF$3,$AU$24+1,0))=30,"",31))</f>
        <v>31</v>
      </c>
      <c r="AH5" s="102" t="s">
        <v>48</v>
      </c>
      <c r="AI5" s="4"/>
    </row>
    <row r="6" spans="1:35" ht="15.75" thickBot="1" x14ac:dyDescent="0.3">
      <c r="A6" s="125"/>
      <c r="B6" s="126"/>
      <c r="C6" s="35">
        <f t="shared" ref="C6:AD6" si="0">(DATE($AF$3,$AU$24,C5))</f>
        <v>44774</v>
      </c>
      <c r="D6" s="34">
        <f t="shared" si="0"/>
        <v>44775</v>
      </c>
      <c r="E6" s="34">
        <f t="shared" si="0"/>
        <v>44776</v>
      </c>
      <c r="F6" s="34">
        <f t="shared" si="0"/>
        <v>44777</v>
      </c>
      <c r="G6" s="34">
        <f t="shared" si="0"/>
        <v>44778</v>
      </c>
      <c r="H6" s="34">
        <f t="shared" si="0"/>
        <v>44779</v>
      </c>
      <c r="I6" s="34">
        <f t="shared" si="0"/>
        <v>44780</v>
      </c>
      <c r="J6" s="34">
        <f t="shared" si="0"/>
        <v>44781</v>
      </c>
      <c r="K6" s="34">
        <f t="shared" si="0"/>
        <v>44782</v>
      </c>
      <c r="L6" s="34">
        <f t="shared" si="0"/>
        <v>44783</v>
      </c>
      <c r="M6" s="34">
        <f t="shared" si="0"/>
        <v>44784</v>
      </c>
      <c r="N6" s="34">
        <f t="shared" si="0"/>
        <v>44785</v>
      </c>
      <c r="O6" s="34">
        <f t="shared" si="0"/>
        <v>44786</v>
      </c>
      <c r="P6" s="34">
        <f t="shared" si="0"/>
        <v>44787</v>
      </c>
      <c r="Q6" s="34">
        <f t="shared" si="0"/>
        <v>44788</v>
      </c>
      <c r="R6" s="34">
        <f t="shared" si="0"/>
        <v>44789</v>
      </c>
      <c r="S6" s="34">
        <f t="shared" si="0"/>
        <v>44790</v>
      </c>
      <c r="T6" s="34">
        <f t="shared" si="0"/>
        <v>44791</v>
      </c>
      <c r="U6" s="34">
        <f t="shared" si="0"/>
        <v>44792</v>
      </c>
      <c r="V6" s="34">
        <f t="shared" si="0"/>
        <v>44793</v>
      </c>
      <c r="W6" s="34">
        <f t="shared" si="0"/>
        <v>44794</v>
      </c>
      <c r="X6" s="34">
        <f t="shared" si="0"/>
        <v>44795</v>
      </c>
      <c r="Y6" s="34">
        <f t="shared" si="0"/>
        <v>44796</v>
      </c>
      <c r="Z6" s="34">
        <f t="shared" si="0"/>
        <v>44797</v>
      </c>
      <c r="AA6" s="34">
        <f t="shared" si="0"/>
        <v>44798</v>
      </c>
      <c r="AB6" s="34">
        <f t="shared" si="0"/>
        <v>44799</v>
      </c>
      <c r="AC6" s="34">
        <f t="shared" si="0"/>
        <v>44800</v>
      </c>
      <c r="AD6" s="34">
        <f t="shared" si="0"/>
        <v>44801</v>
      </c>
      <c r="AE6" s="34">
        <f>IF(ISERROR(DATE($AF$3,$AU$24,AE5)),"",(DATE($AF$3,$AU$24,AE5)))</f>
        <v>44802</v>
      </c>
      <c r="AF6" s="34">
        <f>IF(ISERROR(DATE($AF$3,$AU$24,AF5)),"",(DATE($AF$3,$AU$24,AF5)))</f>
        <v>44803</v>
      </c>
      <c r="AG6" s="82">
        <f>IF(ISERROR(DATE($AF$3,$AU$24,AG5)),"",(DATE($AF$3,$AU$24,AG5)))</f>
        <v>44804</v>
      </c>
      <c r="AH6" s="103"/>
      <c r="AI6" s="4"/>
    </row>
    <row r="7" spans="1:35" x14ac:dyDescent="0.25">
      <c r="A7" s="74" t="s">
        <v>47</v>
      </c>
      <c r="B7" s="178" t="s">
        <v>75</v>
      </c>
      <c r="C7" s="50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83"/>
      <c r="AH7" s="89"/>
    </row>
    <row r="8" spans="1:35" ht="15.75" thickBot="1" x14ac:dyDescent="0.3">
      <c r="A8" s="131" t="s">
        <v>61</v>
      </c>
      <c r="B8" s="132"/>
      <c r="C8" s="73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84"/>
      <c r="AH8" s="90"/>
    </row>
    <row r="9" spans="1:35" x14ac:dyDescent="0.25">
      <c r="A9" s="69" t="s">
        <v>46</v>
      </c>
      <c r="B9" s="70" t="s">
        <v>66</v>
      </c>
      <c r="C9" s="5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85"/>
      <c r="AH9" s="90"/>
    </row>
    <row r="10" spans="1:35" ht="39" x14ac:dyDescent="0.25">
      <c r="A10" s="71" t="s">
        <v>56</v>
      </c>
      <c r="B10" s="96" t="s">
        <v>71</v>
      </c>
      <c r="C10" s="45">
        <v>7.5</v>
      </c>
      <c r="D10" s="45">
        <v>7.5</v>
      </c>
      <c r="E10" s="45">
        <v>7.5</v>
      </c>
      <c r="F10" s="45">
        <v>7.5</v>
      </c>
      <c r="G10" s="45">
        <v>7.5</v>
      </c>
      <c r="H10" s="45"/>
      <c r="I10" s="45"/>
      <c r="J10" s="45"/>
      <c r="K10" s="45"/>
      <c r="L10" s="45"/>
      <c r="M10" s="45"/>
      <c r="N10" s="45"/>
      <c r="O10" s="45"/>
      <c r="P10" s="45"/>
      <c r="Q10" s="45">
        <v>7.5</v>
      </c>
      <c r="R10" s="45"/>
      <c r="S10" s="45">
        <v>7.5</v>
      </c>
      <c r="T10" s="45">
        <v>7.5</v>
      </c>
      <c r="U10" s="45">
        <v>7.5</v>
      </c>
      <c r="V10" s="45"/>
      <c r="W10" s="45"/>
      <c r="X10" s="45">
        <v>7.5</v>
      </c>
      <c r="Y10" s="45">
        <v>7.5</v>
      </c>
      <c r="Z10" s="45">
        <v>7.5</v>
      </c>
      <c r="AA10" s="45">
        <v>3</v>
      </c>
      <c r="AB10" s="45">
        <v>7.5</v>
      </c>
      <c r="AC10" s="45"/>
      <c r="AD10" s="45"/>
      <c r="AE10" s="45"/>
      <c r="AF10" s="45">
        <v>7.5</v>
      </c>
      <c r="AG10" s="45">
        <v>7.5</v>
      </c>
      <c r="AH10" s="91">
        <f t="shared" ref="AH10:AH16" si="1">SUM(C10:AG10)</f>
        <v>115.5</v>
      </c>
    </row>
    <row r="11" spans="1:35" ht="27" thickBot="1" x14ac:dyDescent="0.3">
      <c r="A11" s="72" t="s">
        <v>57</v>
      </c>
      <c r="B11" s="76"/>
      <c r="C11" s="52"/>
      <c r="D11" s="45"/>
      <c r="E11" s="45"/>
      <c r="F11" s="45"/>
      <c r="G11" s="45"/>
      <c r="H11" s="45"/>
      <c r="I11" s="45"/>
      <c r="J11" s="52"/>
      <c r="K11" s="45"/>
      <c r="L11" s="45"/>
      <c r="M11" s="45"/>
      <c r="N11" s="45"/>
      <c r="O11" s="45"/>
      <c r="P11" s="45"/>
      <c r="Q11" s="52"/>
      <c r="R11" s="45"/>
      <c r="S11" s="45"/>
      <c r="T11" s="45"/>
      <c r="U11" s="45"/>
      <c r="V11" s="45"/>
      <c r="W11" s="45"/>
      <c r="X11" s="52"/>
      <c r="Y11" s="45"/>
      <c r="Z11" s="45"/>
      <c r="AA11" s="45"/>
      <c r="AB11" s="45"/>
      <c r="AC11" s="45"/>
      <c r="AD11" s="45"/>
      <c r="AE11" s="45"/>
      <c r="AF11" s="45"/>
      <c r="AG11" s="45"/>
      <c r="AH11" s="91">
        <f t="shared" si="1"/>
        <v>0</v>
      </c>
    </row>
    <row r="12" spans="1:35" ht="15.75" thickBot="1" x14ac:dyDescent="0.3">
      <c r="A12" s="133" t="s">
        <v>62</v>
      </c>
      <c r="B12" s="134"/>
      <c r="C12" s="63"/>
      <c r="D12" s="64"/>
      <c r="E12" s="64"/>
      <c r="F12" s="64"/>
      <c r="G12" s="64"/>
      <c r="H12" s="65"/>
      <c r="I12" s="65"/>
      <c r="J12" s="63"/>
      <c r="K12" s="64"/>
      <c r="L12" s="64"/>
      <c r="M12" s="64"/>
      <c r="N12" s="64"/>
      <c r="O12" s="65"/>
      <c r="P12" s="65"/>
      <c r="Q12" s="63"/>
      <c r="R12" s="64"/>
      <c r="S12" s="64"/>
      <c r="T12" s="64"/>
      <c r="U12" s="64"/>
      <c r="V12" s="65"/>
      <c r="W12" s="65"/>
      <c r="X12" s="63"/>
      <c r="Y12" s="64"/>
      <c r="Z12" s="64"/>
      <c r="AA12" s="64"/>
      <c r="AB12" s="64"/>
      <c r="AC12" s="65"/>
      <c r="AD12" s="65"/>
      <c r="AE12" s="64"/>
      <c r="AF12" s="64"/>
      <c r="AG12" s="64"/>
      <c r="AH12" s="91"/>
    </row>
    <row r="13" spans="1:35" ht="39.75" thickBot="1" x14ac:dyDescent="0.3">
      <c r="A13" s="77" t="s">
        <v>58</v>
      </c>
      <c r="B13" s="80" t="s">
        <v>74</v>
      </c>
      <c r="C13" s="52"/>
      <c r="D13" s="53"/>
      <c r="E13" s="53">
        <v>1</v>
      </c>
      <c r="F13" s="53"/>
      <c r="G13" s="53"/>
      <c r="H13" s="45"/>
      <c r="I13" s="45"/>
      <c r="J13" s="52"/>
      <c r="K13" s="53"/>
      <c r="L13" s="53"/>
      <c r="M13" s="53"/>
      <c r="N13" s="53"/>
      <c r="O13" s="45"/>
      <c r="P13" s="45"/>
      <c r="Q13" s="52"/>
      <c r="R13" s="53"/>
      <c r="S13" s="53">
        <v>1</v>
      </c>
      <c r="T13" s="53"/>
      <c r="U13" s="53"/>
      <c r="V13" s="45"/>
      <c r="W13" s="45"/>
      <c r="X13" s="52"/>
      <c r="Y13" s="53"/>
      <c r="Z13" s="53">
        <v>1</v>
      </c>
      <c r="AA13" s="53"/>
      <c r="AB13" s="53"/>
      <c r="AC13" s="45"/>
      <c r="AD13" s="45"/>
      <c r="AE13" s="53"/>
      <c r="AF13" s="53"/>
      <c r="AG13" s="53">
        <v>1</v>
      </c>
      <c r="AH13" s="91">
        <f t="shared" si="1"/>
        <v>4</v>
      </c>
    </row>
    <row r="14" spans="1:35" x14ac:dyDescent="0.25">
      <c r="A14" s="129" t="s">
        <v>63</v>
      </c>
      <c r="B14" s="130"/>
      <c r="C14" s="66"/>
      <c r="D14" s="67"/>
      <c r="E14" s="67"/>
      <c r="F14" s="67"/>
      <c r="G14" s="67"/>
      <c r="H14" s="68"/>
      <c r="I14" s="68"/>
      <c r="J14" s="67"/>
      <c r="K14" s="67"/>
      <c r="L14" s="67"/>
      <c r="M14" s="67"/>
      <c r="N14" s="67"/>
      <c r="O14" s="68"/>
      <c r="P14" s="68"/>
      <c r="Q14" s="67"/>
      <c r="R14" s="67"/>
      <c r="S14" s="68"/>
      <c r="T14" s="67"/>
      <c r="U14" s="67"/>
      <c r="V14" s="68"/>
      <c r="W14" s="68"/>
      <c r="X14" s="67"/>
      <c r="Y14" s="67"/>
      <c r="Z14" s="67"/>
      <c r="AA14" s="67"/>
      <c r="AB14" s="67"/>
      <c r="AC14" s="68"/>
      <c r="AD14" s="68"/>
      <c r="AE14" s="67"/>
      <c r="AF14" s="67"/>
      <c r="AG14" s="87"/>
      <c r="AH14" s="91"/>
    </row>
    <row r="15" spans="1:35" ht="26.25" x14ac:dyDescent="0.25">
      <c r="A15" s="79" t="s">
        <v>60</v>
      </c>
      <c r="B15" s="80"/>
      <c r="C15" s="9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86"/>
      <c r="AH15" s="91">
        <f t="shared" si="1"/>
        <v>0</v>
      </c>
    </row>
    <row r="16" spans="1:35" ht="28.9" customHeight="1" thickBot="1" x14ac:dyDescent="0.3">
      <c r="A16" s="135" t="s">
        <v>59</v>
      </c>
      <c r="B16" s="136"/>
      <c r="C16" s="78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88"/>
      <c r="AH16" s="92">
        <f t="shared" si="1"/>
        <v>0</v>
      </c>
    </row>
    <row r="17" spans="1:53" ht="15.75" thickBot="1" x14ac:dyDescent="0.3">
      <c r="B17" s="31" t="s">
        <v>45</v>
      </c>
      <c r="C17" s="54">
        <f t="shared" ref="C17:AH17" si="2">SUM(C10:C16)</f>
        <v>7.5</v>
      </c>
      <c r="D17" s="54">
        <f t="shared" si="2"/>
        <v>7.5</v>
      </c>
      <c r="E17" s="54">
        <f t="shared" si="2"/>
        <v>8.5</v>
      </c>
      <c r="F17" s="54">
        <f t="shared" si="2"/>
        <v>7.5</v>
      </c>
      <c r="G17" s="54">
        <f t="shared" si="2"/>
        <v>7.5</v>
      </c>
      <c r="H17" s="54">
        <f t="shared" si="2"/>
        <v>0</v>
      </c>
      <c r="I17" s="54">
        <f t="shared" si="2"/>
        <v>0</v>
      </c>
      <c r="J17" s="54">
        <f t="shared" si="2"/>
        <v>0</v>
      </c>
      <c r="K17" s="54">
        <f t="shared" si="2"/>
        <v>0</v>
      </c>
      <c r="L17" s="54">
        <f t="shared" si="2"/>
        <v>0</v>
      </c>
      <c r="M17" s="54">
        <f t="shared" si="2"/>
        <v>0</v>
      </c>
      <c r="N17" s="54">
        <f t="shared" si="2"/>
        <v>0</v>
      </c>
      <c r="O17" s="54">
        <f t="shared" si="2"/>
        <v>0</v>
      </c>
      <c r="P17" s="54">
        <f t="shared" si="2"/>
        <v>0</v>
      </c>
      <c r="Q17" s="54">
        <f t="shared" si="2"/>
        <v>7.5</v>
      </c>
      <c r="R17" s="54">
        <f t="shared" si="2"/>
        <v>0</v>
      </c>
      <c r="S17" s="54">
        <f t="shared" si="2"/>
        <v>8.5</v>
      </c>
      <c r="T17" s="54">
        <f t="shared" si="2"/>
        <v>7.5</v>
      </c>
      <c r="U17" s="54">
        <f t="shared" si="2"/>
        <v>7.5</v>
      </c>
      <c r="V17" s="54">
        <f t="shared" si="2"/>
        <v>0</v>
      </c>
      <c r="W17" s="54">
        <f t="shared" si="2"/>
        <v>0</v>
      </c>
      <c r="X17" s="54">
        <f t="shared" si="2"/>
        <v>7.5</v>
      </c>
      <c r="Y17" s="54">
        <f t="shared" si="2"/>
        <v>7.5</v>
      </c>
      <c r="Z17" s="54">
        <f t="shared" si="2"/>
        <v>8.5</v>
      </c>
      <c r="AA17" s="54">
        <f t="shared" si="2"/>
        <v>3</v>
      </c>
      <c r="AB17" s="54">
        <f t="shared" si="2"/>
        <v>7.5</v>
      </c>
      <c r="AC17" s="54">
        <f t="shared" si="2"/>
        <v>0</v>
      </c>
      <c r="AD17" s="54">
        <f t="shared" si="2"/>
        <v>0</v>
      </c>
      <c r="AE17" s="54">
        <f t="shared" si="2"/>
        <v>0</v>
      </c>
      <c r="AF17" s="54">
        <f t="shared" si="2"/>
        <v>7.5</v>
      </c>
      <c r="AG17" s="55">
        <f t="shared" si="2"/>
        <v>8.5</v>
      </c>
      <c r="AH17" s="55">
        <f t="shared" si="2"/>
        <v>119.5</v>
      </c>
    </row>
    <row r="18" spans="1:53" x14ac:dyDescent="0.25">
      <c r="A18" s="127" t="s">
        <v>44</v>
      </c>
      <c r="B18" s="127"/>
      <c r="C18" s="98">
        <v>0.3125</v>
      </c>
      <c r="D18" s="98">
        <v>0.3125</v>
      </c>
      <c r="E18" s="98">
        <v>0.3125</v>
      </c>
      <c r="F18" s="98">
        <v>0.3125</v>
      </c>
      <c r="G18" s="98">
        <v>0.3125</v>
      </c>
      <c r="H18" s="98"/>
      <c r="I18" s="98"/>
      <c r="J18" s="98"/>
      <c r="K18" s="98"/>
      <c r="L18" s="98"/>
      <c r="M18" s="98"/>
      <c r="N18" s="98"/>
      <c r="O18" s="98"/>
      <c r="P18" s="98"/>
      <c r="Q18" s="98">
        <v>0.3125</v>
      </c>
      <c r="R18" s="98"/>
      <c r="S18" s="98">
        <v>0.3125</v>
      </c>
      <c r="T18" s="98">
        <v>0.3125</v>
      </c>
      <c r="U18" s="98">
        <v>0.3125</v>
      </c>
      <c r="V18" s="98"/>
      <c r="W18" s="98"/>
      <c r="X18" s="98">
        <v>0.3125</v>
      </c>
      <c r="Y18" s="98">
        <v>0.3125</v>
      </c>
      <c r="Z18" s="98">
        <v>0.3125</v>
      </c>
      <c r="AA18" s="98">
        <v>0.3125</v>
      </c>
      <c r="AB18" s="98">
        <v>0.3125</v>
      </c>
      <c r="AC18" s="98"/>
      <c r="AD18" s="98"/>
      <c r="AE18" s="98"/>
      <c r="AF18" s="98">
        <v>0.3125</v>
      </c>
      <c r="AG18" s="98">
        <v>0.3125</v>
      </c>
      <c r="AH18" s="46"/>
    </row>
    <row r="19" spans="1:53" x14ac:dyDescent="0.25">
      <c r="A19" s="128" t="s">
        <v>43</v>
      </c>
      <c r="B19" s="128"/>
      <c r="C19" s="98">
        <v>0.64583333333333337</v>
      </c>
      <c r="D19" s="98">
        <v>0.64583333333333337</v>
      </c>
      <c r="E19" s="98">
        <v>0.72916666666666663</v>
      </c>
      <c r="F19" s="98">
        <v>0.64583333333333337</v>
      </c>
      <c r="G19" s="98">
        <v>0.64583333333333337</v>
      </c>
      <c r="H19" s="98"/>
      <c r="I19" s="98"/>
      <c r="J19" s="98"/>
      <c r="K19" s="98"/>
      <c r="L19" s="98"/>
      <c r="M19" s="98"/>
      <c r="N19" s="98"/>
      <c r="O19" s="98"/>
      <c r="P19" s="98"/>
      <c r="Q19" s="98">
        <v>0.64583333333333337</v>
      </c>
      <c r="R19" s="98"/>
      <c r="S19" s="98">
        <v>0.72916666666666663</v>
      </c>
      <c r="T19" s="98">
        <v>0.64583333333333337</v>
      </c>
      <c r="U19" s="98">
        <v>0.64583333333333337</v>
      </c>
      <c r="V19" s="98"/>
      <c r="W19" s="98"/>
      <c r="X19" s="98">
        <v>0.64583333333333337</v>
      </c>
      <c r="Y19" s="98">
        <v>0.64583333333333337</v>
      </c>
      <c r="Z19" s="98">
        <v>0.72916666666666663</v>
      </c>
      <c r="AA19" s="98">
        <v>0.64583333333333337</v>
      </c>
      <c r="AB19" s="98">
        <v>0.64583333333333337</v>
      </c>
      <c r="AC19" s="98"/>
      <c r="AD19" s="98"/>
      <c r="AE19" s="98"/>
      <c r="AF19" s="98">
        <v>0.64583333333333337</v>
      </c>
      <c r="AG19" s="98">
        <v>0.64583333333333337</v>
      </c>
      <c r="AH19" s="47"/>
    </row>
    <row r="20" spans="1:53" x14ac:dyDescent="0.25">
      <c r="A20" s="124" t="s">
        <v>42</v>
      </c>
      <c r="B20" s="124"/>
      <c r="C20" s="56">
        <f>C19-C18</f>
        <v>0.33333333333333337</v>
      </c>
      <c r="D20" s="56">
        <f t="shared" ref="D20:AG20" si="3">D19-D18</f>
        <v>0.33333333333333337</v>
      </c>
      <c r="E20" s="56">
        <f>E19-E18</f>
        <v>0.41666666666666663</v>
      </c>
      <c r="F20" s="56">
        <f>F19-F18</f>
        <v>0.33333333333333337</v>
      </c>
      <c r="G20" s="56">
        <f t="shared" si="3"/>
        <v>0.33333333333333337</v>
      </c>
      <c r="H20" s="56">
        <f t="shared" si="3"/>
        <v>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N20" s="56">
        <f t="shared" si="3"/>
        <v>0</v>
      </c>
      <c r="O20" s="56">
        <f t="shared" si="3"/>
        <v>0</v>
      </c>
      <c r="P20" s="56">
        <f t="shared" si="3"/>
        <v>0</v>
      </c>
      <c r="Q20" s="56">
        <f t="shared" si="3"/>
        <v>0.33333333333333337</v>
      </c>
      <c r="R20" s="56">
        <f t="shared" si="3"/>
        <v>0</v>
      </c>
      <c r="S20" s="56">
        <f t="shared" si="3"/>
        <v>0.41666666666666663</v>
      </c>
      <c r="T20" s="56">
        <f t="shared" si="3"/>
        <v>0.33333333333333337</v>
      </c>
      <c r="U20" s="56">
        <f t="shared" si="3"/>
        <v>0.33333333333333337</v>
      </c>
      <c r="V20" s="56">
        <f t="shared" si="3"/>
        <v>0</v>
      </c>
      <c r="W20" s="56">
        <f t="shared" si="3"/>
        <v>0</v>
      </c>
      <c r="X20" s="56">
        <f t="shared" si="3"/>
        <v>0.33333333333333337</v>
      </c>
      <c r="Y20" s="56">
        <f t="shared" si="3"/>
        <v>0.33333333333333337</v>
      </c>
      <c r="Z20" s="56">
        <f t="shared" si="3"/>
        <v>0.41666666666666663</v>
      </c>
      <c r="AA20" s="56">
        <f t="shared" si="3"/>
        <v>0.33333333333333337</v>
      </c>
      <c r="AB20" s="56">
        <f t="shared" si="3"/>
        <v>0.33333333333333337</v>
      </c>
      <c r="AC20" s="56">
        <f t="shared" si="3"/>
        <v>0</v>
      </c>
      <c r="AD20" s="56">
        <f t="shared" si="3"/>
        <v>0</v>
      </c>
      <c r="AE20" s="56">
        <f t="shared" si="3"/>
        <v>0</v>
      </c>
      <c r="AF20" s="56">
        <f t="shared" si="3"/>
        <v>0.33333333333333337</v>
      </c>
      <c r="AG20" s="56">
        <f t="shared" si="3"/>
        <v>0.33333333333333337</v>
      </c>
      <c r="AH20" s="48"/>
    </row>
    <row r="21" spans="1:53" x14ac:dyDescent="0.25">
      <c r="A21" s="123" t="s">
        <v>54</v>
      </c>
      <c r="B21" s="124"/>
      <c r="C21" s="61">
        <f>(C20-INT(C20))*24</f>
        <v>8</v>
      </c>
      <c r="D21" s="61">
        <f>(D20-INT(D20))*24</f>
        <v>8</v>
      </c>
      <c r="E21" s="61">
        <f t="shared" ref="E21:AG21" si="4">(E20-INT(E20))*24</f>
        <v>10</v>
      </c>
      <c r="F21" s="61">
        <f t="shared" si="4"/>
        <v>8</v>
      </c>
      <c r="G21" s="61">
        <f>(G20-INT(G20))*24</f>
        <v>8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61">
        <f t="shared" si="4"/>
        <v>0</v>
      </c>
      <c r="M21" s="61">
        <f t="shared" si="4"/>
        <v>0</v>
      </c>
      <c r="N21" s="61">
        <f t="shared" si="4"/>
        <v>0</v>
      </c>
      <c r="O21" s="61">
        <f t="shared" si="4"/>
        <v>0</v>
      </c>
      <c r="P21" s="61">
        <f t="shared" si="4"/>
        <v>0</v>
      </c>
      <c r="Q21" s="61">
        <f t="shared" si="4"/>
        <v>8</v>
      </c>
      <c r="R21" s="61">
        <f t="shared" si="4"/>
        <v>0</v>
      </c>
      <c r="S21" s="61">
        <f t="shared" si="4"/>
        <v>10</v>
      </c>
      <c r="T21" s="61">
        <f t="shared" si="4"/>
        <v>8</v>
      </c>
      <c r="U21" s="61">
        <f t="shared" si="4"/>
        <v>8</v>
      </c>
      <c r="V21" s="61">
        <f t="shared" si="4"/>
        <v>0</v>
      </c>
      <c r="W21" s="61">
        <f t="shared" si="4"/>
        <v>0</v>
      </c>
      <c r="X21" s="61">
        <f t="shared" si="4"/>
        <v>8</v>
      </c>
      <c r="Y21" s="61">
        <f t="shared" si="4"/>
        <v>8</v>
      </c>
      <c r="Z21" s="61">
        <f t="shared" si="4"/>
        <v>10</v>
      </c>
      <c r="AA21" s="61">
        <f t="shared" si="4"/>
        <v>8</v>
      </c>
      <c r="AB21" s="61">
        <f t="shared" si="4"/>
        <v>8</v>
      </c>
      <c r="AC21" s="61">
        <f t="shared" si="4"/>
        <v>0</v>
      </c>
      <c r="AD21" s="61">
        <f t="shared" si="4"/>
        <v>0</v>
      </c>
      <c r="AE21" s="61">
        <f t="shared" si="4"/>
        <v>0</v>
      </c>
      <c r="AF21" s="61">
        <f t="shared" si="4"/>
        <v>8</v>
      </c>
      <c r="AG21" s="57">
        <f t="shared" si="4"/>
        <v>8</v>
      </c>
      <c r="AH21" s="48"/>
    </row>
    <row r="22" spans="1:53" x14ac:dyDescent="0.25">
      <c r="A22" s="75" t="s">
        <v>41</v>
      </c>
      <c r="B22" s="75"/>
      <c r="C22" s="97"/>
      <c r="D22" s="58"/>
      <c r="E22" s="179"/>
      <c r="F22" s="179"/>
      <c r="G22" s="97"/>
      <c r="H22" s="58"/>
      <c r="I22" s="58"/>
      <c r="J22" s="179" t="s">
        <v>67</v>
      </c>
      <c r="K22" s="60" t="s">
        <v>67</v>
      </c>
      <c r="L22" s="179" t="s">
        <v>67</v>
      </c>
      <c r="M22" s="60" t="s">
        <v>67</v>
      </c>
      <c r="N22" s="60" t="s">
        <v>67</v>
      </c>
      <c r="O22" s="179"/>
      <c r="P22" s="60"/>
      <c r="Q22" s="58"/>
      <c r="R22" s="179" t="s">
        <v>69</v>
      </c>
      <c r="S22" s="97"/>
      <c r="T22" s="179"/>
      <c r="U22" s="60"/>
      <c r="V22" s="97"/>
      <c r="W22" s="58"/>
      <c r="X22" s="58"/>
      <c r="Y22" s="60"/>
      <c r="Z22" s="58"/>
      <c r="AA22" s="60" t="s">
        <v>68</v>
      </c>
      <c r="AB22" s="60"/>
      <c r="AC22" s="58"/>
      <c r="AD22" s="58"/>
      <c r="AE22" s="58"/>
      <c r="AF22" s="58"/>
      <c r="AG22" s="58"/>
      <c r="AH22" s="49"/>
    </row>
    <row r="23" spans="1:53" ht="15.75" thickBot="1" x14ac:dyDescent="0.3">
      <c r="A23" s="30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8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customHeight="1" thickBot="1" x14ac:dyDescent="0.3">
      <c r="A25" s="144"/>
      <c r="B25" s="145"/>
      <c r="K25" s="149" t="s">
        <v>73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28" t="s">
        <v>37</v>
      </c>
      <c r="B26" s="27">
        <v>115.5</v>
      </c>
      <c r="K26" s="16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S26" s="1">
        <v>2018</v>
      </c>
      <c r="AV26" s="93" t="s">
        <v>36</v>
      </c>
      <c r="AW26" s="94"/>
      <c r="AX26" s="94"/>
      <c r="AY26" s="94"/>
      <c r="AZ26" s="95"/>
      <c r="BA26" s="8">
        <f>BA27-3</f>
        <v>44666</v>
      </c>
    </row>
    <row r="27" spans="1:53" x14ac:dyDescent="0.25">
      <c r="A27" s="25" t="s">
        <v>35</v>
      </c>
      <c r="B27" s="26">
        <v>7.5</v>
      </c>
      <c r="K27" s="1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5"/>
      <c r="AS27" s="1">
        <v>2019</v>
      </c>
      <c r="AV27" s="93" t="s">
        <v>34</v>
      </c>
      <c r="AW27" s="94"/>
      <c r="AX27" s="94"/>
      <c r="AY27" s="94"/>
      <c r="AZ27" s="95"/>
      <c r="BA27" s="8">
        <f>DOLLAR(("4/"&amp;AF3)/7+MOD(19*MOD($AF$3,19)-7,30)*14%,)*7-5</f>
        <v>44669</v>
      </c>
    </row>
    <row r="28" spans="1:53" x14ac:dyDescent="0.25">
      <c r="A28" s="25" t="s">
        <v>33</v>
      </c>
      <c r="B28" s="26">
        <v>37.5</v>
      </c>
      <c r="K28" s="163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S28" s="1">
        <v>2020</v>
      </c>
      <c r="AV28" s="93" t="s">
        <v>32</v>
      </c>
      <c r="AW28" s="94"/>
      <c r="AX28" s="94"/>
      <c r="AY28" s="94"/>
      <c r="AZ28" s="95"/>
      <c r="BA28" s="8">
        <f>DATE($AF$3,5,1)</f>
        <v>44682</v>
      </c>
    </row>
    <row r="29" spans="1:53" x14ac:dyDescent="0.25">
      <c r="A29" s="25" t="s">
        <v>0</v>
      </c>
      <c r="B29" s="26">
        <v>12</v>
      </c>
      <c r="K29" s="163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5"/>
      <c r="AS29" s="1">
        <v>2021</v>
      </c>
      <c r="AV29" s="93" t="s">
        <v>31</v>
      </c>
      <c r="AW29" s="94"/>
      <c r="AX29" s="94"/>
      <c r="AY29" s="94"/>
      <c r="AZ29" s="95"/>
      <c r="BA29" s="8">
        <f>DATE($AF$3,5,8)</f>
        <v>44689</v>
      </c>
    </row>
    <row r="30" spans="1:53" x14ac:dyDescent="0.25">
      <c r="A30" s="25" t="s">
        <v>30</v>
      </c>
      <c r="B30" s="26">
        <v>0</v>
      </c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5"/>
      <c r="AS30" s="1">
        <v>2022</v>
      </c>
      <c r="AV30" s="93" t="s">
        <v>29</v>
      </c>
      <c r="AW30" s="94"/>
      <c r="AX30" s="94"/>
      <c r="AY30" s="94"/>
      <c r="AZ30" s="95"/>
      <c r="BA30" s="8">
        <f>DATE($AF$3,7,5)</f>
        <v>44747</v>
      </c>
    </row>
    <row r="31" spans="1:53" x14ac:dyDescent="0.25">
      <c r="A31" s="25" t="s">
        <v>28</v>
      </c>
      <c r="B31" s="26">
        <v>0</v>
      </c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  <c r="AS31" s="1">
        <v>2023</v>
      </c>
      <c r="AV31" s="93" t="s">
        <v>27</v>
      </c>
      <c r="AW31" s="94"/>
      <c r="AX31" s="94"/>
      <c r="AY31" s="94"/>
      <c r="AZ31" s="95"/>
      <c r="BA31" s="8">
        <f>DATE($AF$3,8,29)</f>
        <v>44802</v>
      </c>
    </row>
    <row r="32" spans="1:53" x14ac:dyDescent="0.25">
      <c r="A32" s="25" t="s">
        <v>26</v>
      </c>
      <c r="B32" s="100">
        <v>0</v>
      </c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S32" s="3" t="s">
        <v>25</v>
      </c>
      <c r="AV32" s="93" t="s">
        <v>24</v>
      </c>
      <c r="AW32" s="94"/>
      <c r="AX32" s="94"/>
      <c r="AY32" s="94"/>
      <c r="AZ32" s="95"/>
      <c r="BA32" s="8">
        <f>DATE($AF$3,9,1)</f>
        <v>44805</v>
      </c>
    </row>
    <row r="33" spans="1:53" ht="15.75" thickBot="1" x14ac:dyDescent="0.3">
      <c r="A33" s="24" t="s">
        <v>23</v>
      </c>
      <c r="B33" s="101">
        <v>0</v>
      </c>
      <c r="K33" s="163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S33" s="3" t="s">
        <v>22</v>
      </c>
      <c r="AV33" s="93" t="s">
        <v>21</v>
      </c>
      <c r="AW33" s="94"/>
      <c r="AX33" s="94"/>
      <c r="AY33" s="94"/>
      <c r="AZ33" s="95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172.5</v>
      </c>
      <c r="K34" s="163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S34" s="3" t="s">
        <v>19</v>
      </c>
      <c r="AV34" s="93" t="s">
        <v>18</v>
      </c>
      <c r="AW34" s="94"/>
      <c r="AX34" s="94"/>
      <c r="AY34" s="94"/>
      <c r="AZ34" s="95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59">
        <v>44806</v>
      </c>
      <c r="C35" s="1"/>
      <c r="D35" s="1"/>
      <c r="E35" s="1"/>
      <c r="F35" s="1"/>
      <c r="G35" s="1"/>
      <c r="K35" s="163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S35" s="3" t="s">
        <v>17</v>
      </c>
      <c r="AT35" s="1"/>
      <c r="AU35" s="7"/>
      <c r="AV35" s="93" t="s">
        <v>16</v>
      </c>
      <c r="AW35" s="94"/>
      <c r="AX35" s="94"/>
      <c r="AY35" s="94"/>
      <c r="AZ35" s="95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66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8"/>
      <c r="AS36" s="3" t="s">
        <v>14</v>
      </c>
      <c r="AU36" s="7"/>
      <c r="AV36" s="93" t="s">
        <v>13</v>
      </c>
      <c r="AW36" s="94"/>
      <c r="AX36" s="94"/>
      <c r="AY36" s="94"/>
      <c r="AZ36" s="95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3" t="s">
        <v>11</v>
      </c>
      <c r="AW37" s="94"/>
      <c r="AX37" s="94"/>
      <c r="AY37" s="94"/>
      <c r="AZ37" s="95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31" priority="27" operator="greaterThan">
      <formula>12</formula>
    </cfRule>
  </conditionalFormatting>
  <conditionalFormatting sqref="C23:AG23 AH20:AH21">
    <cfRule type="cellIs" dxfId="30" priority="26" operator="greaterThan">
      <formula>12</formula>
    </cfRule>
  </conditionalFormatting>
  <conditionalFormatting sqref="C5:AG6">
    <cfRule type="expression" dxfId="29" priority="28">
      <formula>OR(WEEKDAY(C$6,2)=6,WEEKDAY(C$6,2)=7)</formula>
    </cfRule>
    <cfRule type="expression" dxfId="28" priority="29">
      <formula>VLOOKUP(C$6,$BA$24:$BA$38,1,0)</formula>
    </cfRule>
  </conditionalFormatting>
  <conditionalFormatting sqref="C10:AG16">
    <cfRule type="expression" dxfId="18" priority="6">
      <formula>OR(WEEKDAY(C$6,2)=6,WEEKDAY(C$6,2)=7)</formula>
    </cfRule>
    <cfRule type="expression" dxfId="17" priority="7">
      <formula>VLOOKUP(C$6,$BA$24:$BA$38,1,0)</formula>
    </cfRule>
  </conditionalFormatting>
  <conditionalFormatting sqref="C18:AG19">
    <cfRule type="cellIs" dxfId="13" priority="5" operator="greaterThan">
      <formula>12</formula>
    </cfRule>
  </conditionalFormatting>
  <conditionalFormatting sqref="C22:F22 H22:M22 O22:T22 V22:AG22">
    <cfRule type="cellIs" dxfId="7" priority="4" operator="greaterThan">
      <formula>12</formula>
    </cfRule>
  </conditionalFormatting>
  <conditionalFormatting sqref="G22">
    <cfRule type="cellIs" dxfId="6" priority="3" operator="greaterThan">
      <formula>12</formula>
    </cfRule>
  </conditionalFormatting>
  <conditionalFormatting sqref="N22">
    <cfRule type="cellIs" dxfId="5" priority="2" operator="greaterThan">
      <formula>12</formula>
    </cfRule>
  </conditionalFormatting>
  <conditionalFormatting sqref="U22">
    <cfRule type="cellIs" dxfId="4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A97D5AEB-6639-4877-81F7-E43910ED2EFF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0"/>
  </cols>
  <sheetData>
    <row r="1" spans="1:12" ht="15" customHeight="1" x14ac:dyDescent="0.25">
      <c r="A1" s="169" t="s">
        <v>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1:12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x14ac:dyDescent="0.2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1:12" x14ac:dyDescent="0.2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</row>
    <row r="9" spans="1:12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x14ac:dyDescent="0.25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x14ac:dyDescent="0.2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x14ac:dyDescent="0.25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x14ac:dyDescent="0.2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3" x14ac:dyDescent="0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3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3" x14ac:dyDescent="0.25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3" x14ac:dyDescent="0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3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</row>
    <row r="22" spans="1:13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3" x14ac:dyDescent="0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3" x14ac:dyDescent="0.2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3" x14ac:dyDescent="0.25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1:13" ht="193.5" customHeight="1" x14ac:dyDescent="0.2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</row>
    <row r="27" spans="1:13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2"/>
    </row>
    <row r="28" spans="1:13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2"/>
    </row>
    <row r="29" spans="1:13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2"/>
    </row>
    <row r="30" spans="1:13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2"/>
    </row>
    <row r="31" spans="1:13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2"/>
    </row>
    <row r="32" spans="1:13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2"/>
    </row>
    <row r="33" spans="1:13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2"/>
    </row>
    <row r="34" spans="1:13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2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2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2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2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2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2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2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2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2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2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2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2"/>
    </row>
    <row r="46" spans="1:13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2"/>
    </row>
    <row r="47" spans="1:13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2"/>
    </row>
    <row r="48" spans="1:13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2"/>
    </row>
    <row r="49" spans="1:13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2"/>
    </row>
    <row r="50" spans="1:13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2"/>
    </row>
    <row r="51" spans="1:1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3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3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3" x14ac:dyDescent="0.2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3" x14ac:dyDescent="0.2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</row>
    <row r="56" spans="1:13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</row>
    <row r="58" spans="1:13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</row>
    <row r="59" spans="1:13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</row>
    <row r="60" spans="1:13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</row>
    <row r="61" spans="1:13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</row>
    <row r="62" spans="1:13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</row>
    <row r="63" spans="1:13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x14ac:dyDescent="0.2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x14ac:dyDescent="0.2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</row>
    <row r="67" spans="1:12" x14ac:dyDescent="0.2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</row>
    <row r="68" spans="1:12" x14ac:dyDescent="0.2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2" x14ac:dyDescent="0.2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</row>
    <row r="70" spans="1:12" x14ac:dyDescent="0.2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2" x14ac:dyDescent="0.2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</row>
    <row r="72" spans="1:12" x14ac:dyDescent="0.2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3" spans="1:12" x14ac:dyDescent="0.2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</row>
    <row r="74" spans="1:12" x14ac:dyDescent="0.2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</row>
    <row r="75" spans="1:12" x14ac:dyDescent="0.2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2" x14ac:dyDescent="0.2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</row>
    <row r="77" spans="1:12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</row>
    <row r="78" spans="1:12" x14ac:dyDescent="0.2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</row>
    <row r="79" spans="1:12" x14ac:dyDescent="0.2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</row>
    <row r="80" spans="1:12" x14ac:dyDescent="0.2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2" x14ac:dyDescent="0.2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</row>
    <row r="82" spans="1:12" x14ac:dyDescent="0.2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</row>
    <row r="83" spans="1:12" x14ac:dyDescent="0.2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</row>
    <row r="84" spans="1:12" x14ac:dyDescent="0.2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2" x14ac:dyDescent="0.2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</row>
    <row r="86" spans="1:12" x14ac:dyDescent="0.2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</row>
    <row r="87" spans="1:12" x14ac:dyDescent="0.2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</row>
    <row r="88" spans="1:12" x14ac:dyDescent="0.2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</row>
    <row r="89" spans="1:12" x14ac:dyDescent="0.2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</row>
    <row r="90" spans="1:12" x14ac:dyDescent="0.2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</row>
    <row r="91" spans="1:12" x14ac:dyDescent="0.2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x14ac:dyDescent="0.2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</row>
    <row r="93" spans="1:12" x14ac:dyDescent="0.2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x14ac:dyDescent="0.2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x14ac:dyDescent="0.2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  <row r="96" spans="1:12" x14ac:dyDescent="0.2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x14ac:dyDescent="0.2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x14ac:dyDescent="0.2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x14ac:dyDescent="0.2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x14ac:dyDescent="0.2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x14ac:dyDescent="0.2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x14ac:dyDescent="0.2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x14ac:dyDescent="0.2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x14ac:dyDescent="0.2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x14ac:dyDescent="0.2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x14ac:dyDescent="0.2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x14ac:dyDescent="0.2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x14ac:dyDescent="0.2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x14ac:dyDescent="0.2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x14ac:dyDescent="0.2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x14ac:dyDescent="0.2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x14ac:dyDescent="0.2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x14ac:dyDescent="0.2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x14ac:dyDescent="0.2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x14ac:dyDescent="0.2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x14ac:dyDescent="0.2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x14ac:dyDescent="0.2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x14ac:dyDescent="0.2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x14ac:dyDescent="0.25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x14ac:dyDescent="0.25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x14ac:dyDescent="0.2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x14ac:dyDescent="0.25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x14ac:dyDescent="0.25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x14ac:dyDescent="0.25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x14ac:dyDescent="0.2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x14ac:dyDescent="0.25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x14ac:dyDescent="0.25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x14ac:dyDescent="0.2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x14ac:dyDescent="0.2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2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</row>
    <row r="149" spans="1:12" x14ac:dyDescent="0.25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</row>
    <row r="150" spans="1:12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</row>
    <row r="151" spans="1:12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</row>
    <row r="152" spans="1:12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</row>
    <row r="153" spans="1:12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</row>
    <row r="154" spans="1:12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</row>
    <row r="155" spans="1:12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</row>
    <row r="156" spans="1:12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</row>
    <row r="157" spans="1:12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</row>
    <row r="158" spans="1:12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</row>
    <row r="159" spans="1:12" x14ac:dyDescent="0.25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</row>
    <row r="160" spans="1:12" x14ac:dyDescent="0.25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</row>
    <row r="161" spans="1:12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</row>
    <row r="162" spans="1:12" x14ac:dyDescent="0.25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</row>
    <row r="163" spans="1:12" x14ac:dyDescent="0.25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</row>
    <row r="164" spans="1:12" x14ac:dyDescent="0.25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</row>
    <row r="165" spans="1:12" x14ac:dyDescent="0.2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</row>
    <row r="166" spans="1:12" x14ac:dyDescent="0.25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</row>
    <row r="167" spans="1:12" x14ac:dyDescent="0.25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</row>
    <row r="168" spans="1:12" x14ac:dyDescent="0.25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</row>
    <row r="169" spans="1:12" x14ac:dyDescent="0.25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</row>
    <row r="170" spans="1:12" x14ac:dyDescent="0.25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</row>
    <row r="171" spans="1:12" x14ac:dyDescent="0.25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</row>
    <row r="172" spans="1:12" x14ac:dyDescent="0.25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</row>
    <row r="173" spans="1:12" x14ac:dyDescent="0.25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</row>
    <row r="174" spans="1:12" x14ac:dyDescent="0.25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</row>
    <row r="175" spans="1:12" x14ac:dyDescent="0.2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</row>
    <row r="176" spans="1:12" x14ac:dyDescent="0.25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</row>
    <row r="177" spans="1:12" x14ac:dyDescent="0.25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</row>
    <row r="178" spans="1:12" x14ac:dyDescent="0.25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</row>
    <row r="179" spans="1:12" x14ac:dyDescent="0.25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</row>
    <row r="180" spans="1:12" x14ac:dyDescent="0.25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</row>
    <row r="181" spans="1:12" x14ac:dyDescent="0.25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</row>
    <row r="182" spans="1:12" x14ac:dyDescent="0.25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</row>
    <row r="183" spans="1:12" x14ac:dyDescent="0.25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</row>
    <row r="184" spans="1:12" x14ac:dyDescent="0.25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</row>
    <row r="185" spans="1:12" x14ac:dyDescent="0.2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x14ac:dyDescent="0.25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</row>
    <row r="187" spans="1:12" x14ac:dyDescent="0.25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</row>
    <row r="188" spans="1:12" x14ac:dyDescent="0.25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spans="1:12" x14ac:dyDescent="0.25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</row>
    <row r="190" spans="1:12" x14ac:dyDescent="0.25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</row>
    <row r="191" spans="1:12" x14ac:dyDescent="0.25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</row>
    <row r="192" spans="1:12" x14ac:dyDescent="0.25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</row>
    <row r="193" spans="1:12" x14ac:dyDescent="0.25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</row>
    <row r="194" spans="1:12" x14ac:dyDescent="0.25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</row>
    <row r="195" spans="1:12" x14ac:dyDescent="0.2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</row>
    <row r="196" spans="1:12" x14ac:dyDescent="0.25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</row>
    <row r="197" spans="1:12" x14ac:dyDescent="0.25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</row>
    <row r="198" spans="1:12" x14ac:dyDescent="0.25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</row>
    <row r="199" spans="1:12" x14ac:dyDescent="0.25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</row>
    <row r="200" spans="1:12" x14ac:dyDescent="0.25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</row>
    <row r="201" spans="1:12" x14ac:dyDescent="0.25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</row>
    <row r="202" spans="1:12" x14ac:dyDescent="0.25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</row>
    <row r="203" spans="1:12" x14ac:dyDescent="0.25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</row>
    <row r="204" spans="1:12" x14ac:dyDescent="0.25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</row>
    <row r="205" spans="1:12" x14ac:dyDescent="0.2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</row>
    <row r="206" spans="1:12" x14ac:dyDescent="0.25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</row>
    <row r="207" spans="1:12" x14ac:dyDescent="0.25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</row>
    <row r="208" spans="1:12" x14ac:dyDescent="0.25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</row>
    <row r="209" spans="1:12" x14ac:dyDescent="0.25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</row>
    <row r="210" spans="1:12" x14ac:dyDescent="0.25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</row>
    <row r="211" spans="1:12" x14ac:dyDescent="0.25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</row>
    <row r="212" spans="1:12" x14ac:dyDescent="0.25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</row>
    <row r="213" spans="1:12" x14ac:dyDescent="0.25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</row>
    <row r="214" spans="1:12" x14ac:dyDescent="0.25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</row>
    <row r="215" spans="1:12" x14ac:dyDescent="0.2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</row>
    <row r="216" spans="1:12" x14ac:dyDescent="0.25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</row>
    <row r="217" spans="1:12" x14ac:dyDescent="0.25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</row>
    <row r="218" spans="1:12" x14ac:dyDescent="0.25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</row>
    <row r="219" spans="1:12" x14ac:dyDescent="0.25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</row>
    <row r="220" spans="1:12" x14ac:dyDescent="0.25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</row>
    <row r="221" spans="1:12" x14ac:dyDescent="0.25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</row>
    <row r="222" spans="1:12" x14ac:dyDescent="0.25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</row>
    <row r="223" spans="1:12" x14ac:dyDescent="0.25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</row>
    <row r="224" spans="1:12" x14ac:dyDescent="0.25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</row>
    <row r="225" spans="1:12" x14ac:dyDescent="0.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</row>
    <row r="226" spans="1:12" x14ac:dyDescent="0.25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</row>
    <row r="227" spans="1:12" x14ac:dyDescent="0.25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</row>
    <row r="228" spans="1:12" x14ac:dyDescent="0.25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</row>
    <row r="229" spans="1:12" x14ac:dyDescent="0.25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</row>
    <row r="230" spans="1:12" x14ac:dyDescent="0.25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</row>
    <row r="231" spans="1:12" x14ac:dyDescent="0.25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</row>
    <row r="232" spans="1:12" x14ac:dyDescent="0.25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</row>
    <row r="233" spans="1:12" x14ac:dyDescent="0.25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</row>
    <row r="234" spans="1:12" x14ac:dyDescent="0.25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</row>
    <row r="235" spans="1:12" x14ac:dyDescent="0.2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</row>
    <row r="236" spans="1:12" x14ac:dyDescent="0.25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</row>
    <row r="237" spans="1:12" x14ac:dyDescent="0.25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</row>
    <row r="238" spans="1:12" x14ac:dyDescent="0.25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</row>
    <row r="239" spans="1:12" x14ac:dyDescent="0.25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</row>
    <row r="240" spans="1:12" x14ac:dyDescent="0.25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</row>
    <row r="241" spans="1:12" x14ac:dyDescent="0.25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</row>
    <row r="242" spans="1:12" x14ac:dyDescent="0.25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</row>
    <row r="243" spans="1:12" x14ac:dyDescent="0.25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</row>
    <row r="244" spans="1:12" x14ac:dyDescent="0.25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</row>
    <row r="245" spans="1:12" x14ac:dyDescent="0.2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</row>
    <row r="246" spans="1:12" x14ac:dyDescent="0.25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</row>
    <row r="247" spans="1:12" x14ac:dyDescent="0.25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</row>
    <row r="248" spans="1:12" x14ac:dyDescent="0.25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</row>
    <row r="249" spans="1:12" x14ac:dyDescent="0.25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</row>
    <row r="250" spans="1:12" x14ac:dyDescent="0.25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</row>
    <row r="251" spans="1:12" x14ac:dyDescent="0.25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</row>
    <row r="252" spans="1:12" x14ac:dyDescent="0.25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</row>
    <row r="253" spans="1:12" x14ac:dyDescent="0.25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</row>
    <row r="254" spans="1:12" x14ac:dyDescent="0.25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</row>
    <row r="255" spans="1:12" x14ac:dyDescent="0.2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</row>
    <row r="256" spans="1:12" x14ac:dyDescent="0.25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</row>
    <row r="257" spans="1:12" x14ac:dyDescent="0.25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</row>
    <row r="258" spans="1:12" x14ac:dyDescent="0.25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</row>
    <row r="259" spans="1:12" x14ac:dyDescent="0.25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</row>
    <row r="260" spans="1:12" x14ac:dyDescent="0.25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</row>
    <row r="261" spans="1:12" x14ac:dyDescent="0.25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</row>
    <row r="262" spans="1:12" x14ac:dyDescent="0.25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</row>
    <row r="263" spans="1:12" x14ac:dyDescent="0.25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</row>
    <row r="264" spans="1:12" x14ac:dyDescent="0.25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</row>
    <row r="265" spans="1:12" x14ac:dyDescent="0.2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</row>
    <row r="266" spans="1:12" x14ac:dyDescent="0.25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</row>
    <row r="267" spans="1:12" x14ac:dyDescent="0.25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</row>
    <row r="268" spans="1:12" x14ac:dyDescent="0.25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1:12" x14ac:dyDescent="0.25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x14ac:dyDescent="0.25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</row>
    <row r="271" spans="1:12" x14ac:dyDescent="0.25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</row>
    <row r="272" spans="1:12" x14ac:dyDescent="0.25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</row>
    <row r="273" spans="1:12" x14ac:dyDescent="0.25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</row>
    <row r="274" spans="1:12" x14ac:dyDescent="0.25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</row>
    <row r="275" spans="1:12" x14ac:dyDescent="0.2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</row>
    <row r="276" spans="1:12" x14ac:dyDescent="0.25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</row>
    <row r="277" spans="1:12" x14ac:dyDescent="0.25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</row>
    <row r="278" spans="1:12" x14ac:dyDescent="0.25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</row>
    <row r="279" spans="1:12" x14ac:dyDescent="0.25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</row>
    <row r="280" spans="1:12" x14ac:dyDescent="0.25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</row>
    <row r="281" spans="1:12" x14ac:dyDescent="0.25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</row>
    <row r="282" spans="1:12" x14ac:dyDescent="0.25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</row>
    <row r="283" spans="1:12" x14ac:dyDescent="0.25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</row>
    <row r="284" spans="1:12" x14ac:dyDescent="0.25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</row>
    <row r="285" spans="1:12" x14ac:dyDescent="0.2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</row>
    <row r="286" spans="1:12" x14ac:dyDescent="0.25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</row>
    <row r="287" spans="1:12" x14ac:dyDescent="0.25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</row>
    <row r="288" spans="1:12" x14ac:dyDescent="0.25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</row>
    <row r="289" spans="1:12" x14ac:dyDescent="0.25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</row>
    <row r="290" spans="1:12" x14ac:dyDescent="0.25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</row>
    <row r="291" spans="1:12" x14ac:dyDescent="0.25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</row>
    <row r="292" spans="1:12" x14ac:dyDescent="0.25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</row>
    <row r="293" spans="1:12" x14ac:dyDescent="0.25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</row>
    <row r="294" spans="1:12" x14ac:dyDescent="0.25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</row>
    <row r="295" spans="1:12" x14ac:dyDescent="0.2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</row>
    <row r="296" spans="1:12" x14ac:dyDescent="0.25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</row>
    <row r="297" spans="1:12" x14ac:dyDescent="0.25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</row>
    <row r="298" spans="1:12" x14ac:dyDescent="0.25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</row>
    <row r="299" spans="1:12" x14ac:dyDescent="0.25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</row>
    <row r="300" spans="1:12" x14ac:dyDescent="0.25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</row>
    <row r="301" spans="1:12" x14ac:dyDescent="0.25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</row>
    <row r="302" spans="1:12" x14ac:dyDescent="0.25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</row>
    <row r="303" spans="1:12" x14ac:dyDescent="0.25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</row>
    <row r="304" spans="1:12" x14ac:dyDescent="0.25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</row>
    <row r="305" spans="1:12" x14ac:dyDescent="0.2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</row>
    <row r="306" spans="1:12" x14ac:dyDescent="0.25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</row>
    <row r="307" spans="1:12" x14ac:dyDescent="0.25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</row>
    <row r="308" spans="1:12" x14ac:dyDescent="0.25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</row>
    <row r="309" spans="1:12" x14ac:dyDescent="0.25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</row>
    <row r="310" spans="1:12" x14ac:dyDescent="0.25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</row>
    <row r="311" spans="1:12" x14ac:dyDescent="0.25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</row>
    <row r="312" spans="1:12" x14ac:dyDescent="0.25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</row>
    <row r="313" spans="1:12" x14ac:dyDescent="0.25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</row>
    <row r="314" spans="1:12" x14ac:dyDescent="0.25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</row>
    <row r="315" spans="1:12" x14ac:dyDescent="0.2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</row>
    <row r="316" spans="1:12" x14ac:dyDescent="0.25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</row>
    <row r="317" spans="1:12" x14ac:dyDescent="0.25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</row>
    <row r="318" spans="1:12" x14ac:dyDescent="0.25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</row>
    <row r="319" spans="1:12" x14ac:dyDescent="0.25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</row>
    <row r="320" spans="1:12" x14ac:dyDescent="0.25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</row>
    <row r="321" spans="1:12" x14ac:dyDescent="0.25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</row>
    <row r="322" spans="1:12" x14ac:dyDescent="0.25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</row>
    <row r="323" spans="1:12" x14ac:dyDescent="0.25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</row>
    <row r="324" spans="1:12" x14ac:dyDescent="0.25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</row>
    <row r="325" spans="1:12" x14ac:dyDescent="0.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</row>
    <row r="326" spans="1:12" x14ac:dyDescent="0.25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</row>
    <row r="327" spans="1:12" x14ac:dyDescent="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</row>
    <row r="328" spans="1:12" x14ac:dyDescent="0.25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 x14ac:dyDescent="0.2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 x14ac:dyDescent="0.2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 x14ac:dyDescent="0.2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 x14ac:dyDescent="0.2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 x14ac:dyDescent="0.2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 x14ac:dyDescent="0.2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 x14ac:dyDescent="0.2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 x14ac:dyDescent="0.2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2" x14ac:dyDescent="0.2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2" x14ac:dyDescent="0.2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2" x14ac:dyDescent="0.2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2" x14ac:dyDescent="0.2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2" x14ac:dyDescent="0.2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2" x14ac:dyDescent="0.2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2" x14ac:dyDescent="0.2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2" x14ac:dyDescent="0.2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2" x14ac:dyDescent="0.2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2" x14ac:dyDescent="0.2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2" x14ac:dyDescent="0.25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2" x14ac:dyDescent="0.25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2" x14ac:dyDescent="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2" x14ac:dyDescent="0.25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2" x14ac:dyDescent="0.25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</row>
    <row r="352" spans="1:12" x14ac:dyDescent="0.25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</row>
    <row r="353" spans="1:12" x14ac:dyDescent="0.25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</row>
    <row r="354" spans="1:12" x14ac:dyDescent="0.25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</row>
    <row r="355" spans="1:12" x14ac:dyDescent="0.2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 x14ac:dyDescent="0.25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 x14ac:dyDescent="0.25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 x14ac:dyDescent="0.25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 x14ac:dyDescent="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 x14ac:dyDescent="0.25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 x14ac:dyDescent="0.25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 x14ac:dyDescent="0.25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 x14ac:dyDescent="0.25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 x14ac:dyDescent="0.25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 x14ac:dyDescent="0.2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 x14ac:dyDescent="0.25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 x14ac:dyDescent="0.25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 x14ac:dyDescent="0.25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 x14ac:dyDescent="0.25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 x14ac:dyDescent="0.25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</row>
    <row r="371" spans="1:12" x14ac:dyDescent="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</row>
    <row r="372" spans="1:12" x14ac:dyDescent="0.25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</row>
    <row r="373" spans="1:12" x14ac:dyDescent="0.25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</row>
    <row r="374" spans="1:12" x14ac:dyDescent="0.25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</row>
    <row r="375" spans="1:12" x14ac:dyDescent="0.2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</row>
    <row r="376" spans="1:12" x14ac:dyDescent="0.25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</row>
    <row r="377" spans="1:12" x14ac:dyDescent="0.25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</row>
    <row r="378" spans="1:12" x14ac:dyDescent="0.25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</row>
    <row r="379" spans="1:12" x14ac:dyDescent="0.25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</row>
    <row r="380" spans="1:12" x14ac:dyDescent="0.25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</row>
    <row r="381" spans="1:12" x14ac:dyDescent="0.25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</row>
    <row r="382" spans="1:12" x14ac:dyDescent="0.25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</row>
    <row r="383" spans="1:12" x14ac:dyDescent="0.25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</row>
    <row r="384" spans="1:12" x14ac:dyDescent="0.25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</row>
    <row r="385" spans="1:12" x14ac:dyDescent="0.2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</row>
    <row r="386" spans="1:12" x14ac:dyDescent="0.25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</row>
    <row r="387" spans="1:12" x14ac:dyDescent="0.25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1:12" x14ac:dyDescent="0.25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</row>
    <row r="389" spans="1:12" x14ac:dyDescent="0.25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</row>
    <row r="390" spans="1:12" x14ac:dyDescent="0.25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</row>
    <row r="391" spans="1:12" x14ac:dyDescent="0.25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spans="1:12" x14ac:dyDescent="0.25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</row>
    <row r="393" spans="1:12" x14ac:dyDescent="0.25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</row>
    <row r="394" spans="1:12" x14ac:dyDescent="0.25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</row>
    <row r="395" spans="1:12" x14ac:dyDescent="0.2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</row>
    <row r="396" spans="1:12" x14ac:dyDescent="0.25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</row>
    <row r="397" spans="1:12" x14ac:dyDescent="0.25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</row>
    <row r="398" spans="1:12" x14ac:dyDescent="0.25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</row>
    <row r="399" spans="1:12" x14ac:dyDescent="0.25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</row>
    <row r="400" spans="1:12" x14ac:dyDescent="0.25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2022-08-08T06:32:41Z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