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SŠ\"/>
    </mc:Choice>
  </mc:AlternateContent>
  <xr:revisionPtr revIDLastSave="0" documentId="8_{CCF18BD4-A9D7-4407-A77A-FB72764C9F86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7" l="1"/>
  <c r="AH17" i="6"/>
  <c r="AF5" i="6"/>
  <c r="AF6" i="6" s="1"/>
  <c r="Q6" i="6"/>
  <c r="AG5" i="6"/>
  <c r="AG6" i="6" s="1"/>
  <c r="J6" i="6"/>
  <c r="R6" i="6"/>
  <c r="I6" i="6"/>
  <c r="Y6" i="6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<sst xmlns="http://schemas.openxmlformats.org/spreadsheetml/2006/main" count="226" uniqueCount="76">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</sst>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8" fillId="0" borderId="3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15" thickBot="1" x14ac:dyDescent="0.35">
      <c r="A3" s="101" t="s">
        <v>53</v>
      </c>
      <c r="B3" s="102"/>
      <c r="C3" s="102"/>
      <c r="D3" s="102"/>
      <c r="E3" s="102"/>
      <c r="F3" s="102"/>
      <c r="G3" s="103"/>
      <c r="H3" s="107" t="s">
        <v>52</v>
      </c>
      <c r="I3" s="108"/>
      <c r="J3" s="109"/>
      <c r="K3" s="95"/>
      <c r="L3" s="96"/>
      <c r="M3" s="96"/>
      <c r="N3" s="96"/>
      <c r="O3" s="96"/>
      <c r="P3" s="96"/>
      <c r="Q3" s="96"/>
      <c r="R3" s="96"/>
      <c r="S3" s="96"/>
      <c r="T3" s="96"/>
      <c r="U3" s="97"/>
      <c r="V3" s="110" t="s">
        <v>51</v>
      </c>
      <c r="W3" s="112"/>
      <c r="X3" s="104" t="s">
        <v>17</v>
      </c>
      <c r="Y3" s="105"/>
      <c r="Z3" s="105"/>
      <c r="AA3" s="105"/>
      <c r="AB3" s="105"/>
      <c r="AC3" s="106"/>
      <c r="AD3" s="110" t="s">
        <v>50</v>
      </c>
      <c r="AE3" s="111"/>
      <c r="AF3" s="98">
        <v>2023</v>
      </c>
      <c r="AG3" s="99"/>
      <c r="AH3" s="100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 t="str">
        <f>IF(OR(DAY(DATE($AF$3,$AU$24+1,0))=28,DAY(DATE($AF$3,$AU$24+1,0))=29),"",IF(DAY(DATE($AF$3,$AU$24+1,0))=30,"",31))</f>
        <v/>
      </c>
      <c r="AH5" s="92" t="s">
        <v>48</v>
      </c>
    </row>
    <row r="6" spans="1:34" ht="15" thickBot="1" x14ac:dyDescent="0.35">
      <c r="A6" s="115"/>
      <c r="B6" s="116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6" t="str">
        <f>IF(ISERROR(DATE($AF$3,$AU$24,AG5)),"",(DATE($AF$3,$AU$24,AG5)))</f>
        <v/>
      </c>
      <c r="AH6" s="93"/>
    </row>
    <row r="7" spans="1:34" x14ac:dyDescent="0.3">
      <c r="A7" s="68" t="s">
        <v>47</v>
      </c>
      <c r="B7" s="8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0"/>
    </row>
    <row r="8" spans="1:34" ht="15" thickBot="1" x14ac:dyDescent="0.35">
      <c r="A8" s="121" t="s">
        <v>61</v>
      </c>
      <c r="B8" s="122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1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1"/>
    </row>
    <row r="10" spans="1:34" ht="41.4" x14ac:dyDescent="0.3">
      <c r="A10" s="65" t="s">
        <v>56</v>
      </c>
      <c r="B10" s="84" t="s">
        <v>70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2">
        <f t="shared" ref="AH10:AH16" si="1">SUM(C10:AG10)</f>
        <v>109</v>
      </c>
    </row>
    <row r="11" spans="1:34" ht="28.2" thickBot="1" x14ac:dyDescent="0.35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2">
        <f t="shared" si="1"/>
        <v>0</v>
      </c>
    </row>
    <row r="12" spans="1:34" ht="15" thickBot="1" x14ac:dyDescent="0.35">
      <c r="A12" s="123" t="s">
        <v>62</v>
      </c>
      <c r="B12" s="124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2"/>
    </row>
    <row r="13" spans="1:34" ht="42" thickBot="1" x14ac:dyDescent="0.35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2">
        <f t="shared" si="1"/>
        <v>0</v>
      </c>
    </row>
    <row r="14" spans="1:34" x14ac:dyDescent="0.3">
      <c r="A14" s="119" t="s">
        <v>63</v>
      </c>
      <c r="B14" s="120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2"/>
    </row>
    <row r="15" spans="1:34" ht="27.6" x14ac:dyDescent="0.3">
      <c r="A15" s="73" t="s">
        <v>60</v>
      </c>
      <c r="B15" s="74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2">
        <f t="shared" si="1"/>
        <v>0</v>
      </c>
    </row>
    <row r="16" spans="1:34" ht="28.95" customHeight="1" thickBot="1" x14ac:dyDescent="0.35">
      <c r="A16" s="90" t="s">
        <v>59</v>
      </c>
      <c r="B16" s="91" t="s">
        <v>73</v>
      </c>
      <c r="C16" s="72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3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17" t="s">
        <v>44</v>
      </c>
      <c r="B18" s="117"/>
      <c r="C18" s="85"/>
      <c r="D18" s="85"/>
      <c r="E18" s="85">
        <v>0.3125</v>
      </c>
      <c r="F18" s="85">
        <v>0.3125</v>
      </c>
      <c r="G18" s="85">
        <v>0.3125</v>
      </c>
      <c r="H18" s="85"/>
      <c r="I18" s="85"/>
      <c r="J18" s="85"/>
      <c r="K18" s="85"/>
      <c r="L18" s="85"/>
      <c r="M18" s="85"/>
      <c r="N18" s="85">
        <v>0.3125</v>
      </c>
      <c r="O18" s="85"/>
      <c r="P18" s="85">
        <v>0.3125</v>
      </c>
      <c r="Q18" s="85"/>
      <c r="R18" s="85"/>
      <c r="S18" s="85">
        <v>0.3125</v>
      </c>
      <c r="T18" s="85">
        <v>0.3125</v>
      </c>
      <c r="U18" s="85">
        <v>0.3125</v>
      </c>
      <c r="V18" s="85">
        <v>0.3125</v>
      </c>
      <c r="W18" s="85">
        <v>0.3125</v>
      </c>
      <c r="X18" s="85"/>
      <c r="Y18" s="85"/>
      <c r="Z18" s="85">
        <v>0.3125</v>
      </c>
      <c r="AA18" s="85">
        <v>0.3125</v>
      </c>
      <c r="AB18" s="85">
        <v>0.3125</v>
      </c>
      <c r="AC18" s="85">
        <v>0.3125</v>
      </c>
      <c r="AD18" s="85">
        <v>0.3125</v>
      </c>
      <c r="AE18" s="85"/>
      <c r="AF18" s="85"/>
      <c r="AG18" s="85"/>
      <c r="AH18" s="41"/>
    </row>
    <row r="19" spans="1:53" x14ac:dyDescent="0.3">
      <c r="A19" s="118" t="s">
        <v>43</v>
      </c>
      <c r="B19" s="118"/>
      <c r="C19" s="85"/>
      <c r="D19" s="85"/>
      <c r="E19" s="85">
        <v>0.64583333333333337</v>
      </c>
      <c r="F19" s="85">
        <v>0.64583333333333337</v>
      </c>
      <c r="G19" s="85">
        <v>0.72916666666666663</v>
      </c>
      <c r="H19" s="85"/>
      <c r="I19" s="85"/>
      <c r="J19" s="85"/>
      <c r="K19" s="85"/>
      <c r="L19" s="85"/>
      <c r="M19" s="85"/>
      <c r="N19" s="85">
        <v>0.72916666666666663</v>
      </c>
      <c r="O19" s="85"/>
      <c r="P19" s="85">
        <v>0.64583333333333337</v>
      </c>
      <c r="Q19" s="85"/>
      <c r="R19" s="85"/>
      <c r="S19" s="85">
        <v>0.64583333333333337</v>
      </c>
      <c r="T19" s="85">
        <v>0.64583333333333337</v>
      </c>
      <c r="U19" s="85">
        <v>0.72916666666666663</v>
      </c>
      <c r="V19" s="85">
        <v>0.64583333333333337</v>
      </c>
      <c r="W19" s="85">
        <v>0.64583333333333337</v>
      </c>
      <c r="X19" s="85"/>
      <c r="Y19" s="85"/>
      <c r="Z19" s="85">
        <v>0.64583333333333337</v>
      </c>
      <c r="AA19" s="85">
        <v>0.64583333333333337</v>
      </c>
      <c r="AB19" s="85">
        <v>0.72916666666666663</v>
      </c>
      <c r="AC19" s="85">
        <v>0.64583333333333337</v>
      </c>
      <c r="AD19" s="85">
        <v>0.64583333333333337</v>
      </c>
      <c r="AE19" s="85"/>
      <c r="AF19" s="85"/>
      <c r="AG19" s="85"/>
      <c r="AH19" s="42"/>
    </row>
    <row r="20" spans="1:53" x14ac:dyDescent="0.3">
      <c r="A20" s="114" t="s">
        <v>42</v>
      </c>
      <c r="B20" s="114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3" t="s">
        <v>54</v>
      </c>
      <c r="B21" s="114"/>
      <c r="C21" s="55">
        <f>(C20-INT(C20))*24</f>
        <v>0</v>
      </c>
      <c r="D21" s="55">
        <f>(D20-INT(D20))*24</f>
        <v>0</v>
      </c>
      <c r="E21" s="55">
        <f t="shared" ref="E21:AF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ref="AG21" si="5">(AG20-INT(AG20))*24</f>
        <v>0</v>
      </c>
      <c r="AH21" s="43"/>
    </row>
    <row r="22" spans="1:53" x14ac:dyDescent="0.3">
      <c r="A22" s="69" t="s">
        <v>41</v>
      </c>
      <c r="B22" s="69"/>
      <c r="C22" s="54"/>
      <c r="D22" s="166"/>
      <c r="E22" s="166"/>
      <c r="F22" s="166"/>
      <c r="G22" s="54"/>
      <c r="H22" s="166" t="s">
        <v>67</v>
      </c>
      <c r="I22" s="166"/>
      <c r="J22" s="166"/>
      <c r="K22" s="54"/>
      <c r="L22" s="166"/>
      <c r="M22" s="54" t="s">
        <v>67</v>
      </c>
      <c r="N22" s="54"/>
      <c r="O22" s="166" t="s">
        <v>68</v>
      </c>
      <c r="P22" s="54"/>
      <c r="Q22" s="166"/>
      <c r="R22" s="166"/>
      <c r="S22" s="54"/>
      <c r="T22" s="166"/>
      <c r="U22" s="54"/>
      <c r="V22" s="54" t="s">
        <v>75</v>
      </c>
      <c r="W22" s="52"/>
      <c r="X22" s="166"/>
      <c r="Y22" s="54"/>
      <c r="Z22" s="166"/>
      <c r="AA22" s="54"/>
      <c r="AB22" s="54"/>
      <c r="AC22" s="166"/>
      <c r="AD22" s="166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30" t="s">
        <v>40</v>
      </c>
      <c r="B24" s="131"/>
      <c r="K24" s="134" t="s">
        <v>55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  <c r="AS24" s="1">
        <v>2016</v>
      </c>
      <c r="AU24" s="1">
        <f>MONTH(DATEVALUE(X3&amp;" 1"))</f>
        <v>4</v>
      </c>
      <c r="AV24" s="127" t="s">
        <v>39</v>
      </c>
      <c r="AW24" s="128"/>
      <c r="AX24" s="128"/>
      <c r="AY24" s="128"/>
      <c r="AZ24" s="129"/>
      <c r="BA24" s="7">
        <f>DATE($AF$3,1,1)</f>
        <v>44927</v>
      </c>
    </row>
    <row r="25" spans="1:53" ht="15" thickBot="1" x14ac:dyDescent="0.35">
      <c r="A25" s="132"/>
      <c r="B25" s="133"/>
      <c r="K25" s="137" t="s">
        <v>69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9"/>
      <c r="AS25" s="1">
        <v>2017</v>
      </c>
      <c r="AV25" s="127" t="s">
        <v>38</v>
      </c>
      <c r="AW25" s="128"/>
      <c r="AX25" s="128"/>
      <c r="AY25" s="128"/>
      <c r="AZ25" s="129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40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7">
        <v>0</v>
      </c>
      <c r="K32" s="143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88">
        <v>0</v>
      </c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43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43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46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25" t="s">
        <v>9</v>
      </c>
      <c r="C38" s="125"/>
      <c r="D38" s="125"/>
      <c r="E38" s="12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5:AG6">
    <cfRule type="expression" dxfId="23" priority="95">
      <formula>OR(WEEKDAY(C$6,2)=6,WEEKDAY(C$6,2)=7)</formula>
    </cfRule>
    <cfRule type="expression" dxfId="22" priority="96">
      <formula>VLOOKUP(C$6,$BA$24:$BA$38,1,0)</formula>
    </cfRule>
  </conditionalFormatting>
  <conditionalFormatting sqref="C10:AG16">
    <cfRule type="expression" dxfId="21" priority="12">
      <formula>OR(WEEKDAY(C$6,2)=6,WEEKDAY(C$6,2)=7)</formula>
    </cfRule>
    <cfRule type="expression" dxfId="20" priority="13">
      <formula>VLOOKUP(C$6,$BA$24:$BA$38,1,0)</formula>
    </cfRule>
  </conditionalFormatting>
  <conditionalFormatting sqref="C17:AG19">
    <cfRule type="cellIs" dxfId="19" priority="11" operator="greaterThan">
      <formula>12</formula>
    </cfRule>
  </conditionalFormatting>
  <conditionalFormatting sqref="C23:AG23">
    <cfRule type="cellIs" dxfId="18" priority="2" operator="greaterThan">
      <formula>12</formula>
    </cfRule>
  </conditionalFormatting>
  <conditionalFormatting sqref="AH20:AH21">
    <cfRule type="cellIs" dxfId="17" priority="57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7085EE82-6F52-4650-A1ED-B2FAE5E4DD4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15" thickBot="1" x14ac:dyDescent="0.35">
      <c r="A3" s="101" t="s">
        <v>53</v>
      </c>
      <c r="B3" s="102"/>
      <c r="C3" s="102"/>
      <c r="D3" s="102"/>
      <c r="E3" s="102"/>
      <c r="F3" s="102"/>
      <c r="G3" s="103"/>
      <c r="H3" s="107" t="s">
        <v>52</v>
      </c>
      <c r="I3" s="108"/>
      <c r="J3" s="109"/>
      <c r="K3" s="95"/>
      <c r="L3" s="96"/>
      <c r="M3" s="96"/>
      <c r="N3" s="96"/>
      <c r="O3" s="96"/>
      <c r="P3" s="96"/>
      <c r="Q3" s="96"/>
      <c r="R3" s="96"/>
      <c r="S3" s="96"/>
      <c r="T3" s="96"/>
      <c r="U3" s="97"/>
      <c r="V3" s="110" t="s">
        <v>51</v>
      </c>
      <c r="W3" s="112"/>
      <c r="X3" s="104" t="s">
        <v>17</v>
      </c>
      <c r="Y3" s="105"/>
      <c r="Z3" s="105"/>
      <c r="AA3" s="105"/>
      <c r="AB3" s="105"/>
      <c r="AC3" s="106"/>
      <c r="AD3" s="110" t="s">
        <v>50</v>
      </c>
      <c r="AE3" s="111"/>
      <c r="AF3" s="98">
        <v>2023</v>
      </c>
      <c r="AG3" s="99"/>
      <c r="AH3" s="100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 t="str">
        <f>IF(OR(DAY(DATE($AF$3,$AU$24+1,0))=28,DAY(DATE($AF$3,$AU$24+1,0))=29),"",IF(DAY(DATE($AF$3,$AU$24+1,0))=30,"",31))</f>
        <v/>
      </c>
      <c r="AH5" s="92" t="s">
        <v>48</v>
      </c>
    </row>
    <row r="6" spans="1:34" ht="15" thickBot="1" x14ac:dyDescent="0.35">
      <c r="A6" s="115"/>
      <c r="B6" s="116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6" t="str">
        <f>IF(ISERROR(DATE($AF$3,$AU$24,AG5)),"",(DATE($AF$3,$AU$24,AG5)))</f>
        <v/>
      </c>
      <c r="AH6" s="93"/>
    </row>
    <row r="7" spans="1:34" x14ac:dyDescent="0.3">
      <c r="A7" s="68" t="s">
        <v>47</v>
      </c>
      <c r="B7" s="8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0"/>
    </row>
    <row r="8" spans="1:34" ht="15" thickBot="1" x14ac:dyDescent="0.35">
      <c r="A8" s="121" t="s">
        <v>61</v>
      </c>
      <c r="B8" s="122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1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1"/>
    </row>
    <row r="10" spans="1:34" ht="41.4" x14ac:dyDescent="0.3">
      <c r="A10" s="65" t="s">
        <v>56</v>
      </c>
      <c r="B10" s="84" t="s">
        <v>70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2">
        <f t="shared" ref="AH10:AH16" si="1">SUM(C10:AG10)</f>
        <v>109</v>
      </c>
    </row>
    <row r="11" spans="1:34" ht="28.2" thickBot="1" x14ac:dyDescent="0.35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2">
        <f t="shared" si="1"/>
        <v>0</v>
      </c>
    </row>
    <row r="12" spans="1:34" ht="15" thickBot="1" x14ac:dyDescent="0.35">
      <c r="A12" s="123" t="s">
        <v>62</v>
      </c>
      <c r="B12" s="124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2"/>
    </row>
    <row r="13" spans="1:34" ht="42" thickBot="1" x14ac:dyDescent="0.35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2">
        <f t="shared" si="1"/>
        <v>0</v>
      </c>
    </row>
    <row r="14" spans="1:34" x14ac:dyDescent="0.3">
      <c r="A14" s="119" t="s">
        <v>63</v>
      </c>
      <c r="B14" s="120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2"/>
    </row>
    <row r="15" spans="1:34" ht="27.6" x14ac:dyDescent="0.3">
      <c r="A15" s="73" t="s">
        <v>60</v>
      </c>
      <c r="B15" s="74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2">
        <f t="shared" si="1"/>
        <v>0</v>
      </c>
    </row>
    <row r="16" spans="1:34" ht="28.95" customHeight="1" thickBot="1" x14ac:dyDescent="0.35">
      <c r="A16" s="90" t="s">
        <v>59</v>
      </c>
      <c r="B16" s="91" t="s">
        <v>73</v>
      </c>
      <c r="C16" s="72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3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17" t="s">
        <v>44</v>
      </c>
      <c r="B18" s="117"/>
      <c r="C18" s="85"/>
      <c r="D18" s="85"/>
      <c r="E18" s="85">
        <v>0.3125</v>
      </c>
      <c r="F18" s="85">
        <v>0.3125</v>
      </c>
      <c r="G18" s="85">
        <v>0.3125</v>
      </c>
      <c r="H18" s="85"/>
      <c r="I18" s="85"/>
      <c r="J18" s="85"/>
      <c r="K18" s="85"/>
      <c r="L18" s="85"/>
      <c r="M18" s="85"/>
      <c r="N18" s="85">
        <v>0.3125</v>
      </c>
      <c r="O18" s="85"/>
      <c r="P18" s="85">
        <v>0.3125</v>
      </c>
      <c r="Q18" s="85"/>
      <c r="R18" s="85"/>
      <c r="S18" s="85">
        <v>0.3125</v>
      </c>
      <c r="T18" s="85">
        <v>0.3125</v>
      </c>
      <c r="U18" s="85">
        <v>0.3125</v>
      </c>
      <c r="V18" s="85">
        <v>0.3125</v>
      </c>
      <c r="W18" s="85">
        <v>0.3125</v>
      </c>
      <c r="X18" s="85"/>
      <c r="Y18" s="85"/>
      <c r="Z18" s="85">
        <v>0.3125</v>
      </c>
      <c r="AA18" s="85">
        <v>0.3125</v>
      </c>
      <c r="AB18" s="85">
        <v>0.3125</v>
      </c>
      <c r="AC18" s="85">
        <v>0.3125</v>
      </c>
      <c r="AD18" s="85">
        <v>0.3125</v>
      </c>
      <c r="AE18" s="85"/>
      <c r="AF18" s="85"/>
      <c r="AG18" s="85"/>
      <c r="AH18" s="41"/>
    </row>
    <row r="19" spans="1:53" x14ac:dyDescent="0.3">
      <c r="A19" s="118" t="s">
        <v>43</v>
      </c>
      <c r="B19" s="118"/>
      <c r="C19" s="85"/>
      <c r="D19" s="85"/>
      <c r="E19" s="85">
        <v>0.64583333333333337</v>
      </c>
      <c r="F19" s="85">
        <v>0.64583333333333337</v>
      </c>
      <c r="G19" s="85">
        <v>0.72916666666666663</v>
      </c>
      <c r="H19" s="85"/>
      <c r="I19" s="85"/>
      <c r="J19" s="85"/>
      <c r="K19" s="85"/>
      <c r="L19" s="85"/>
      <c r="M19" s="85"/>
      <c r="N19" s="85">
        <v>0.72916666666666663</v>
      </c>
      <c r="O19" s="85"/>
      <c r="P19" s="85">
        <v>0.64583333333333337</v>
      </c>
      <c r="Q19" s="85"/>
      <c r="R19" s="85"/>
      <c r="S19" s="85">
        <v>0.64583333333333337</v>
      </c>
      <c r="T19" s="85">
        <v>0.64583333333333337</v>
      </c>
      <c r="U19" s="85">
        <v>0.72916666666666663</v>
      </c>
      <c r="V19" s="85">
        <v>0.64583333333333337</v>
      </c>
      <c r="W19" s="85">
        <v>0.64583333333333337</v>
      </c>
      <c r="X19" s="85"/>
      <c r="Y19" s="85"/>
      <c r="Z19" s="85">
        <v>0.64583333333333337</v>
      </c>
      <c r="AA19" s="85">
        <v>0.64583333333333337</v>
      </c>
      <c r="AB19" s="85">
        <v>0.72916666666666663</v>
      </c>
      <c r="AC19" s="85">
        <v>0.64583333333333337</v>
      </c>
      <c r="AD19" s="85">
        <v>0.64583333333333337</v>
      </c>
      <c r="AE19" s="85"/>
      <c r="AF19" s="85"/>
      <c r="AG19" s="85"/>
      <c r="AH19" s="42"/>
    </row>
    <row r="20" spans="1:53" x14ac:dyDescent="0.3">
      <c r="A20" s="114" t="s">
        <v>42</v>
      </c>
      <c r="B20" s="114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3" t="s">
        <v>54</v>
      </c>
      <c r="B21" s="114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69" t="s">
        <v>41</v>
      </c>
      <c r="B22" s="69"/>
      <c r="C22" s="54"/>
      <c r="D22" s="166"/>
      <c r="E22" s="166"/>
      <c r="F22" s="166"/>
      <c r="G22" s="54"/>
      <c r="H22" s="166" t="s">
        <v>67</v>
      </c>
      <c r="I22" s="166"/>
      <c r="J22" s="166"/>
      <c r="K22" s="54"/>
      <c r="L22" s="166"/>
      <c r="M22" s="54" t="s">
        <v>67</v>
      </c>
      <c r="N22" s="54"/>
      <c r="O22" s="166" t="s">
        <v>68</v>
      </c>
      <c r="P22" s="54"/>
      <c r="Q22" s="166"/>
      <c r="R22" s="166"/>
      <c r="S22" s="54"/>
      <c r="T22" s="166"/>
      <c r="U22" s="54"/>
      <c r="V22" s="54" t="s">
        <v>75</v>
      </c>
      <c r="W22" s="52"/>
      <c r="X22" s="166"/>
      <c r="Y22" s="54"/>
      <c r="Z22" s="166"/>
      <c r="AA22" s="54"/>
      <c r="AB22" s="54"/>
      <c r="AC22" s="166"/>
      <c r="AD22" s="166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30" t="s">
        <v>40</v>
      </c>
      <c r="B24" s="131"/>
      <c r="K24" s="134" t="s">
        <v>55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  <c r="AS24" s="1">
        <v>2016</v>
      </c>
      <c r="AU24" s="1">
        <f>MONTH(DATEVALUE(X3&amp;" 1"))</f>
        <v>4</v>
      </c>
      <c r="AV24" s="127" t="s">
        <v>39</v>
      </c>
      <c r="AW24" s="128"/>
      <c r="AX24" s="128"/>
      <c r="AY24" s="128"/>
      <c r="AZ24" s="129"/>
      <c r="BA24" s="7">
        <f>DATE($AF$3,1,1)</f>
        <v>44927</v>
      </c>
    </row>
    <row r="25" spans="1:53" ht="15" thickBot="1" x14ac:dyDescent="0.35">
      <c r="A25" s="132"/>
      <c r="B25" s="133"/>
      <c r="K25" s="137" t="s">
        <v>71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9"/>
      <c r="AS25" s="1">
        <v>2017</v>
      </c>
      <c r="AV25" s="127" t="s">
        <v>38</v>
      </c>
      <c r="AW25" s="128"/>
      <c r="AX25" s="128"/>
      <c r="AY25" s="128"/>
      <c r="AZ25" s="129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40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7">
        <v>0</v>
      </c>
      <c r="K32" s="143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88">
        <v>0</v>
      </c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43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43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46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25" t="s">
        <v>9</v>
      </c>
      <c r="C38" s="125"/>
      <c r="D38" s="125"/>
      <c r="E38" s="12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16" priority="48">
      <formula>OR(WEEKDAY(C$6,2)=6,WEEKDAY(C$6,2)=7)</formula>
    </cfRule>
    <cfRule type="expression" dxfId="15" priority="49">
      <formula>VLOOKUP(C$6,$BA$24:$BA$38,1,0)</formula>
    </cfRule>
  </conditionalFormatting>
  <conditionalFormatting sqref="C10:AG16">
    <cfRule type="expression" dxfId="14" priority="12">
      <formula>OR(WEEKDAY(C$6,2)=6,WEEKDAY(C$6,2)=7)</formula>
    </cfRule>
    <cfRule type="expression" dxfId="13" priority="13">
      <formula>VLOOKUP(C$6,$BA$24:$BA$38,1,0)</formula>
    </cfRule>
  </conditionalFormatting>
  <conditionalFormatting sqref="C17:AG19">
    <cfRule type="cellIs" dxfId="12" priority="11" operator="greaterThan">
      <formula>12</formula>
    </cfRule>
  </conditionalFormatting>
  <conditionalFormatting sqref="C23:AG23">
    <cfRule type="cellIs" dxfId="11" priority="2" operator="greaterThan">
      <formula>12</formula>
    </cfRule>
  </conditionalFormatting>
  <conditionalFormatting sqref="AH20:AH21">
    <cfRule type="cellIs" dxfId="10" priority="46" operator="greaterThan">
      <formula>12</formula>
    </cfRule>
  </conditionalFormatting>
  <conditionalFormatting sqref="C22:AG22">
    <cfRule type="cellIs" dxfId="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D01C6935-7A07-4AA7-8531-7F9BD85B03AC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15" thickBot="1" x14ac:dyDescent="0.35">
      <c r="A3" s="101" t="s">
        <v>53</v>
      </c>
      <c r="B3" s="102"/>
      <c r="C3" s="102"/>
      <c r="D3" s="102"/>
      <c r="E3" s="102"/>
      <c r="F3" s="102"/>
      <c r="G3" s="103"/>
      <c r="H3" s="107" t="s">
        <v>52</v>
      </c>
      <c r="I3" s="108"/>
      <c r="J3" s="109"/>
      <c r="K3" s="95"/>
      <c r="L3" s="96"/>
      <c r="M3" s="96"/>
      <c r="N3" s="96"/>
      <c r="O3" s="96"/>
      <c r="P3" s="96"/>
      <c r="Q3" s="96"/>
      <c r="R3" s="96"/>
      <c r="S3" s="96"/>
      <c r="T3" s="96"/>
      <c r="U3" s="97"/>
      <c r="V3" s="110" t="s">
        <v>51</v>
      </c>
      <c r="W3" s="112"/>
      <c r="X3" s="104" t="s">
        <v>17</v>
      </c>
      <c r="Y3" s="105"/>
      <c r="Z3" s="105"/>
      <c r="AA3" s="105"/>
      <c r="AB3" s="105"/>
      <c r="AC3" s="106"/>
      <c r="AD3" s="110" t="s">
        <v>50</v>
      </c>
      <c r="AE3" s="111"/>
      <c r="AF3" s="98">
        <v>2023</v>
      </c>
      <c r="AG3" s="99"/>
      <c r="AH3" s="100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5" t="str">
        <f>IF(OR(DAY(DATE($AF$3,$AU$24+1,0))=28,DAY(DATE($AF$3,$AU$24+1,0))=29),"",IF(DAY(DATE($AF$3,$AU$24+1,0))=30,"",31))</f>
        <v/>
      </c>
      <c r="AH5" s="92" t="s">
        <v>48</v>
      </c>
    </row>
    <row r="6" spans="1:34" ht="15" thickBot="1" x14ac:dyDescent="0.35">
      <c r="A6" s="115"/>
      <c r="B6" s="116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6" t="str">
        <f>IF(ISERROR(DATE($AF$3,$AU$24,AG5)),"",(DATE($AF$3,$AU$24,AG5)))</f>
        <v/>
      </c>
      <c r="AH6" s="93"/>
    </row>
    <row r="7" spans="1:34" x14ac:dyDescent="0.3">
      <c r="A7" s="68" t="s">
        <v>47</v>
      </c>
      <c r="B7" s="8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0"/>
    </row>
    <row r="8" spans="1:34" ht="15" thickBot="1" x14ac:dyDescent="0.35">
      <c r="A8" s="121" t="s">
        <v>61</v>
      </c>
      <c r="B8" s="122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1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1"/>
    </row>
    <row r="10" spans="1:34" ht="41.4" x14ac:dyDescent="0.3">
      <c r="A10" s="65" t="s">
        <v>56</v>
      </c>
      <c r="B10" s="84" t="s">
        <v>70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2">
        <f t="shared" ref="AH10:AH16" si="1">SUM(C10:AG10)</f>
        <v>109</v>
      </c>
    </row>
    <row r="11" spans="1:34" ht="28.2" thickBot="1" x14ac:dyDescent="0.35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2">
        <f t="shared" si="1"/>
        <v>0</v>
      </c>
    </row>
    <row r="12" spans="1:34" ht="15" thickBot="1" x14ac:dyDescent="0.35">
      <c r="A12" s="123" t="s">
        <v>62</v>
      </c>
      <c r="B12" s="124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2"/>
    </row>
    <row r="13" spans="1:34" ht="42" thickBot="1" x14ac:dyDescent="0.35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2">
        <f t="shared" si="1"/>
        <v>0</v>
      </c>
    </row>
    <row r="14" spans="1:34" x14ac:dyDescent="0.3">
      <c r="A14" s="119" t="s">
        <v>63</v>
      </c>
      <c r="B14" s="120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2"/>
    </row>
    <row r="15" spans="1:34" ht="27.6" x14ac:dyDescent="0.3">
      <c r="A15" s="73" t="s">
        <v>60</v>
      </c>
      <c r="B15" s="74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2">
        <f t="shared" si="1"/>
        <v>0</v>
      </c>
    </row>
    <row r="16" spans="1:34" ht="28.95" customHeight="1" thickBot="1" x14ac:dyDescent="0.35">
      <c r="A16" s="90" t="s">
        <v>59</v>
      </c>
      <c r="B16" s="91" t="s">
        <v>73</v>
      </c>
      <c r="C16" s="72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3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17" t="s">
        <v>44</v>
      </c>
      <c r="B18" s="117"/>
      <c r="C18" s="85"/>
      <c r="D18" s="85"/>
      <c r="E18" s="85">
        <v>0.3125</v>
      </c>
      <c r="F18" s="85">
        <v>0.3125</v>
      </c>
      <c r="G18" s="85">
        <v>0.3125</v>
      </c>
      <c r="H18" s="85"/>
      <c r="I18" s="85"/>
      <c r="J18" s="85"/>
      <c r="K18" s="85"/>
      <c r="L18" s="85"/>
      <c r="M18" s="85"/>
      <c r="N18" s="85">
        <v>0.3125</v>
      </c>
      <c r="O18" s="85"/>
      <c r="P18" s="85">
        <v>0.3125</v>
      </c>
      <c r="Q18" s="85"/>
      <c r="R18" s="85"/>
      <c r="S18" s="85">
        <v>0.3125</v>
      </c>
      <c r="T18" s="85">
        <v>0.3125</v>
      </c>
      <c r="U18" s="85">
        <v>0.3125</v>
      </c>
      <c r="V18" s="85">
        <v>0.3125</v>
      </c>
      <c r="W18" s="85">
        <v>0.3125</v>
      </c>
      <c r="X18" s="85"/>
      <c r="Y18" s="85"/>
      <c r="Z18" s="85">
        <v>0.3125</v>
      </c>
      <c r="AA18" s="85">
        <v>0.3125</v>
      </c>
      <c r="AB18" s="85">
        <v>0.3125</v>
      </c>
      <c r="AC18" s="85">
        <v>0.3125</v>
      </c>
      <c r="AD18" s="85">
        <v>0.3125</v>
      </c>
      <c r="AE18" s="85"/>
      <c r="AF18" s="85"/>
      <c r="AG18" s="85"/>
      <c r="AH18" s="41"/>
    </row>
    <row r="19" spans="1:53" x14ac:dyDescent="0.3">
      <c r="A19" s="118" t="s">
        <v>43</v>
      </c>
      <c r="B19" s="118"/>
      <c r="C19" s="85"/>
      <c r="D19" s="85"/>
      <c r="E19" s="85">
        <v>0.64583333333333337</v>
      </c>
      <c r="F19" s="85">
        <v>0.64583333333333337</v>
      </c>
      <c r="G19" s="85">
        <v>0.72916666666666663</v>
      </c>
      <c r="H19" s="85"/>
      <c r="I19" s="85"/>
      <c r="J19" s="85"/>
      <c r="K19" s="85"/>
      <c r="L19" s="85"/>
      <c r="M19" s="85"/>
      <c r="N19" s="85">
        <v>0.72916666666666663</v>
      </c>
      <c r="O19" s="85"/>
      <c r="P19" s="85">
        <v>0.64583333333333337</v>
      </c>
      <c r="Q19" s="85"/>
      <c r="R19" s="85"/>
      <c r="S19" s="85">
        <v>0.64583333333333337</v>
      </c>
      <c r="T19" s="85">
        <v>0.64583333333333337</v>
      </c>
      <c r="U19" s="85">
        <v>0.72916666666666663</v>
      </c>
      <c r="V19" s="85">
        <v>0.64583333333333337</v>
      </c>
      <c r="W19" s="85">
        <v>0.64583333333333337</v>
      </c>
      <c r="X19" s="85"/>
      <c r="Y19" s="85"/>
      <c r="Z19" s="85">
        <v>0.64583333333333337</v>
      </c>
      <c r="AA19" s="85">
        <v>0.64583333333333337</v>
      </c>
      <c r="AB19" s="85">
        <v>0.72916666666666663</v>
      </c>
      <c r="AC19" s="85">
        <v>0.64583333333333337</v>
      </c>
      <c r="AD19" s="85">
        <v>0.64583333333333337</v>
      </c>
      <c r="AE19" s="85"/>
      <c r="AF19" s="85"/>
      <c r="AG19" s="85"/>
      <c r="AH19" s="42"/>
    </row>
    <row r="20" spans="1:53" x14ac:dyDescent="0.3">
      <c r="A20" s="114" t="s">
        <v>42</v>
      </c>
      <c r="B20" s="114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3" t="s">
        <v>54</v>
      </c>
      <c r="B21" s="114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69" t="s">
        <v>41</v>
      </c>
      <c r="B22" s="69"/>
      <c r="C22" s="54"/>
      <c r="D22" s="166"/>
      <c r="E22" s="166"/>
      <c r="F22" s="166"/>
      <c r="G22" s="54"/>
      <c r="H22" s="166" t="s">
        <v>67</v>
      </c>
      <c r="I22" s="166"/>
      <c r="J22" s="166"/>
      <c r="K22" s="54"/>
      <c r="L22" s="166"/>
      <c r="M22" s="54" t="s">
        <v>67</v>
      </c>
      <c r="N22" s="54"/>
      <c r="O22" s="166" t="s">
        <v>68</v>
      </c>
      <c r="P22" s="54"/>
      <c r="Q22" s="166"/>
      <c r="R22" s="166"/>
      <c r="S22" s="54"/>
      <c r="T22" s="166"/>
      <c r="U22" s="54"/>
      <c r="V22" s="54" t="s">
        <v>75</v>
      </c>
      <c r="W22" s="52"/>
      <c r="X22" s="166"/>
      <c r="Y22" s="54"/>
      <c r="Z22" s="166"/>
      <c r="AA22" s="54"/>
      <c r="AB22" s="54"/>
      <c r="AC22" s="166"/>
      <c r="AD22" s="166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130" t="s">
        <v>40</v>
      </c>
      <c r="B24" s="131"/>
      <c r="K24" s="134" t="s">
        <v>55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  <c r="AS24" s="1">
        <v>2016</v>
      </c>
      <c r="AU24" s="1">
        <f>MONTH(DATEVALUE(X3&amp;" 1"))</f>
        <v>4</v>
      </c>
      <c r="AV24" s="127" t="s">
        <v>39</v>
      </c>
      <c r="AW24" s="128"/>
      <c r="AX24" s="128"/>
      <c r="AY24" s="128"/>
      <c r="AZ24" s="129"/>
      <c r="BA24" s="7">
        <f>DATE($AF$3,1,1)</f>
        <v>44927</v>
      </c>
    </row>
    <row r="25" spans="1:53" ht="15.75" customHeight="1" thickBot="1" x14ac:dyDescent="0.35">
      <c r="A25" s="132"/>
      <c r="B25" s="133"/>
      <c r="K25" s="137" t="s">
        <v>72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S25" s="1">
        <v>2017</v>
      </c>
      <c r="AV25" s="127" t="s">
        <v>38</v>
      </c>
      <c r="AW25" s="128"/>
      <c r="AX25" s="128"/>
      <c r="AY25" s="128"/>
      <c r="AZ25" s="129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51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3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51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3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51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3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51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3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3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3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7">
        <v>0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88">
        <v>0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3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3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4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6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25" t="s">
        <v>9</v>
      </c>
      <c r="C38" s="125"/>
      <c r="D38" s="125"/>
      <c r="E38" s="12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9" priority="48">
      <formula>OR(WEEKDAY(C$6,2)=6,WEEKDAY(C$6,2)=7)</formula>
    </cfRule>
    <cfRule type="expression" dxfId="8" priority="49">
      <formula>VLOOKUP(C$6,$BA$24:$BA$38,1,0)</formula>
    </cfRule>
  </conditionalFormatting>
  <conditionalFormatting sqref="C10:AG16">
    <cfRule type="expression" dxfId="7" priority="12">
      <formula>OR(WEEKDAY(C$6,2)=6,WEEKDAY(C$6,2)=7)</formula>
    </cfRule>
    <cfRule type="expression" dxfId="6" priority="13">
      <formula>VLOOKUP(C$6,$BA$24:$BA$38,1,0)</formula>
    </cfRule>
  </conditionalFormatting>
  <conditionalFormatting sqref="C17:AG19">
    <cfRule type="cellIs" dxfId="5" priority="11" operator="greaterThan">
      <formula>12</formula>
    </cfRule>
  </conditionalFormatting>
  <conditionalFormatting sqref="C23:AG23">
    <cfRule type="cellIs" dxfId="4" priority="2" operator="greaterThan">
      <formula>12</formula>
    </cfRule>
  </conditionalFormatting>
  <conditionalFormatting sqref="AH20:AH21">
    <cfRule type="cellIs" dxfId="3" priority="46" operator="greaterThan">
      <formula>12</formula>
    </cfRule>
  </conditionalFormatting>
  <conditionalFormatting sqref="C22:AG22">
    <cfRule type="cellIs" dxfId="2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463C5043-9B83-434C-A65F-9D50EC260F07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6"/>
  </cols>
  <sheetData>
    <row r="1" spans="1:12" ht="15" customHeight="1" x14ac:dyDescent="0.3">
      <c r="A1" s="157" t="s">
        <v>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x14ac:dyDescent="0.3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x14ac:dyDescent="0.3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x14ac:dyDescent="0.3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x14ac:dyDescent="0.3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x14ac:dyDescent="0.3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x14ac:dyDescent="0.3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</row>
    <row r="9" spans="1:12" x14ac:dyDescent="0.3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2"/>
    </row>
    <row r="10" spans="1:12" x14ac:dyDescent="0.3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x14ac:dyDescent="0.3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</row>
    <row r="12" spans="1:12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x14ac:dyDescent="0.3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x14ac:dyDescent="0.3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x14ac:dyDescent="0.3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x14ac:dyDescent="0.3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2"/>
    </row>
    <row r="17" spans="1:12" x14ac:dyDescent="0.3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x14ac:dyDescent="0.3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x14ac:dyDescent="0.3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x14ac:dyDescent="0.3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2"/>
    </row>
    <row r="21" spans="1:12" x14ac:dyDescent="0.3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</row>
    <row r="22" spans="1:12" x14ac:dyDescent="0.3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1:12" x14ac:dyDescent="0.3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x14ac:dyDescent="0.3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x14ac:dyDescent="0.3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ht="193.5" customHeight="1" x14ac:dyDescent="0.3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5"/>
    </row>
    <row r="27" spans="1:12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