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4\SŠ\"/>
    </mc:Choice>
  </mc:AlternateContent>
  <xr:revisionPtr revIDLastSave="0" documentId="13_ncr:1_{A7ED7FD6-86DD-4EE0-9D62-7ED0C22C27B2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E21" i="7"/>
  <c r="AD21" i="7"/>
  <c r="AA21" i="7"/>
  <c r="Z21" i="7"/>
  <c r="W21" i="7"/>
  <c r="V21" i="7"/>
  <c r="S21" i="7"/>
  <c r="R21" i="7"/>
  <c r="O21" i="7"/>
  <c r="N21" i="7"/>
  <c r="K21" i="7"/>
  <c r="J21" i="7"/>
  <c r="G21" i="7"/>
  <c r="F21" i="7"/>
  <c r="C21" i="7"/>
  <c r="AG20" i="7"/>
  <c r="AG21" i="7" s="1"/>
  <c r="AF20" i="7"/>
  <c r="AF21" i="7" s="1"/>
  <c r="AE20" i="7"/>
  <c r="AD20" i="7"/>
  <c r="AC20" i="7"/>
  <c r="AC21" i="7" s="1"/>
  <c r="AB20" i="7"/>
  <c r="AB21" i="7" s="1"/>
  <c r="AA20" i="7"/>
  <c r="Z20" i="7"/>
  <c r="Y20" i="7"/>
  <c r="Y21" i="7" s="1"/>
  <c r="X20" i="7"/>
  <c r="X21" i="7" s="1"/>
  <c r="W20" i="7"/>
  <c r="V20" i="7"/>
  <c r="U20" i="7"/>
  <c r="U21" i="7" s="1"/>
  <c r="T20" i="7"/>
  <c r="T21" i="7" s="1"/>
  <c r="S20" i="7"/>
  <c r="R20" i="7"/>
  <c r="Q20" i="7"/>
  <c r="Q21" i="7" s="1"/>
  <c r="P20" i="7"/>
  <c r="P21" i="7" s="1"/>
  <c r="O20" i="7"/>
  <c r="N20" i="7"/>
  <c r="M20" i="7"/>
  <c r="M21" i="7" s="1"/>
  <c r="L20" i="7"/>
  <c r="L21" i="7" s="1"/>
  <c r="K20" i="7"/>
  <c r="J20" i="7"/>
  <c r="I20" i="7"/>
  <c r="I21" i="7" s="1"/>
  <c r="H20" i="7"/>
  <c r="H21" i="7" s="1"/>
  <c r="G20" i="7"/>
  <c r="F20" i="7"/>
  <c r="E20" i="7"/>
  <c r="E21" i="7" s="1"/>
  <c r="D20" i="7"/>
  <c r="D21" i="7" s="1"/>
  <c r="C20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AH17" i="7" s="1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F6" i="6" s="1"/>
  <c r="AF21" i="6"/>
  <c r="AE21" i="6"/>
  <c r="AD21" i="6"/>
  <c r="AB21" i="6"/>
  <c r="AA21" i="6"/>
  <c r="Z21" i="6"/>
  <c r="X21" i="6"/>
  <c r="W21" i="6"/>
  <c r="V21" i="6"/>
  <c r="T21" i="6"/>
  <c r="S21" i="6"/>
  <c r="R21" i="6"/>
  <c r="P21" i="6"/>
  <c r="O21" i="6"/>
  <c r="N21" i="6"/>
  <c r="L21" i="6"/>
  <c r="K21" i="6"/>
  <c r="J21" i="6"/>
  <c r="H21" i="6"/>
  <c r="G21" i="6"/>
  <c r="F21" i="6"/>
  <c r="D21" i="6"/>
  <c r="C21" i="6"/>
  <c r="AG20" i="6"/>
  <c r="AG21" i="6" s="1"/>
  <c r="AF20" i="6"/>
  <c r="AE20" i="6"/>
  <c r="AD20" i="6"/>
  <c r="AC20" i="6"/>
  <c r="AC21" i="6" s="1"/>
  <c r="AB20" i="6"/>
  <c r="AA20" i="6"/>
  <c r="Z20" i="6"/>
  <c r="Y20" i="6"/>
  <c r="Y21" i="6" s="1"/>
  <c r="X20" i="6"/>
  <c r="W20" i="6"/>
  <c r="V20" i="6"/>
  <c r="U20" i="6"/>
  <c r="U21" i="6" s="1"/>
  <c r="T20" i="6"/>
  <c r="S20" i="6"/>
  <c r="R20" i="6"/>
  <c r="Q20" i="6"/>
  <c r="Q21" i="6" s="1"/>
  <c r="P20" i="6"/>
  <c r="O20" i="6"/>
  <c r="N20" i="6"/>
  <c r="M20" i="6"/>
  <c r="M21" i="6" s="1"/>
  <c r="L20" i="6"/>
  <c r="K20" i="6"/>
  <c r="J20" i="6"/>
  <c r="I20" i="6"/>
  <c r="I21" i="6" s="1"/>
  <c r="H20" i="6"/>
  <c r="G20" i="6"/>
  <c r="F20" i="6"/>
  <c r="E20" i="6"/>
  <c r="E21" i="6" s="1"/>
  <c r="D20" i="6"/>
  <c r="C20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AD6" i="6"/>
  <c r="AC6" i="6"/>
  <c r="Z6" i="6"/>
  <c r="Y6" i="6"/>
  <c r="V6" i="6"/>
  <c r="U6" i="6"/>
  <c r="R6" i="6"/>
  <c r="Q6" i="6"/>
  <c r="N6" i="6"/>
  <c r="M6" i="6"/>
  <c r="J6" i="6"/>
  <c r="I6" i="6"/>
  <c r="F6" i="6"/>
  <c r="E6" i="6"/>
  <c r="AG5" i="6"/>
  <c r="AG6" i="6" s="1"/>
  <c r="AF5" i="6"/>
  <c r="F6" i="7" l="1"/>
  <c r="J6" i="7"/>
  <c r="R6" i="7"/>
  <c r="Z6" i="7"/>
  <c r="AD6" i="7"/>
  <c r="C6" i="7"/>
  <c r="G6" i="7"/>
  <c r="K6" i="7"/>
  <c r="O6" i="7"/>
  <c r="S6" i="7"/>
  <c r="W6" i="7"/>
  <c r="AA6" i="7"/>
  <c r="AF5" i="7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AF6" i="7"/>
  <c r="C6" i="6"/>
  <c r="G6" i="6"/>
  <c r="K6" i="6"/>
  <c r="O6" i="6"/>
  <c r="S6" i="6"/>
  <c r="W6" i="6"/>
  <c r="AA6" i="6"/>
  <c r="AE6" i="6"/>
  <c r="AE5" i="6"/>
  <c r="D6" i="6"/>
  <c r="H6" i="6"/>
  <c r="L6" i="6"/>
  <c r="P6" i="6"/>
  <c r="T6" i="6"/>
  <c r="X6" i="6"/>
  <c r="AB6" i="6"/>
  <c r="C21" i="4" l="1"/>
  <c r="G21" i="4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D20" i="4"/>
  <c r="D21" i="4" s="1"/>
  <c r="E20" i="4"/>
  <c r="E21" i="4" s="1"/>
  <c r="F20" i="4"/>
  <c r="F21" i="4" s="1"/>
  <c r="G20" i="4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<sst xmlns="http://schemas.openxmlformats.org/spreadsheetml/2006/main" count="226" uniqueCount="76">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</sst>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2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14" fontId="22" fillId="0" borderId="48" xfId="2" applyNumberFormat="1" applyFont="1" applyFill="1" applyBorder="1" applyAlignment="1">
      <alignment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24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opLeftCell="A11" zoomScale="85" zoomScaleNormal="100" zoomScaleSheetLayoutView="100" workbookViewId="0">
      <selection activeCell="I31" sqref="I31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17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 t="str">
        <f>IF(OR(DAY(DATE($AF$3,$AU$24+1,0))=28,DAY(DATE($AF$3,$AU$24+1,0))=29),"",IF(DAY(DATE($AF$3,$AU$24+1,0))=30,"",31))</f>
        <v/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44652</v>
      </c>
      <c r="D6" s="37">
        <f t="shared" si="0"/>
        <v>44653</v>
      </c>
      <c r="E6" s="37">
        <f t="shared" si="0"/>
        <v>44654</v>
      </c>
      <c r="F6" s="37">
        <f t="shared" si="0"/>
        <v>44655</v>
      </c>
      <c r="G6" s="37">
        <f t="shared" si="0"/>
        <v>44656</v>
      </c>
      <c r="H6" s="37">
        <f t="shared" si="0"/>
        <v>44657</v>
      </c>
      <c r="I6" s="37">
        <f t="shared" si="0"/>
        <v>44658</v>
      </c>
      <c r="J6" s="37">
        <f t="shared" si="0"/>
        <v>44659</v>
      </c>
      <c r="K6" s="37">
        <f t="shared" si="0"/>
        <v>44660</v>
      </c>
      <c r="L6" s="37">
        <f t="shared" si="0"/>
        <v>44661</v>
      </c>
      <c r="M6" s="37">
        <f t="shared" si="0"/>
        <v>44662</v>
      </c>
      <c r="N6" s="37">
        <f t="shared" si="0"/>
        <v>44663</v>
      </c>
      <c r="O6" s="37">
        <f t="shared" si="0"/>
        <v>44664</v>
      </c>
      <c r="P6" s="37">
        <f t="shared" si="0"/>
        <v>44665</v>
      </c>
      <c r="Q6" s="37">
        <f t="shared" si="0"/>
        <v>44666</v>
      </c>
      <c r="R6" s="37">
        <f t="shared" si="0"/>
        <v>44667</v>
      </c>
      <c r="S6" s="37">
        <f t="shared" si="0"/>
        <v>44668</v>
      </c>
      <c r="T6" s="37">
        <f t="shared" si="0"/>
        <v>44669</v>
      </c>
      <c r="U6" s="37">
        <f t="shared" si="0"/>
        <v>44670</v>
      </c>
      <c r="V6" s="37">
        <f t="shared" si="0"/>
        <v>44671</v>
      </c>
      <c r="W6" s="37">
        <f t="shared" si="0"/>
        <v>44672</v>
      </c>
      <c r="X6" s="37">
        <f t="shared" si="0"/>
        <v>44673</v>
      </c>
      <c r="Y6" s="37">
        <f t="shared" si="0"/>
        <v>44674</v>
      </c>
      <c r="Z6" s="37">
        <f t="shared" si="0"/>
        <v>44675</v>
      </c>
      <c r="AA6" s="37">
        <f t="shared" si="0"/>
        <v>44676</v>
      </c>
      <c r="AB6" s="37">
        <f t="shared" si="0"/>
        <v>44677</v>
      </c>
      <c r="AC6" s="37">
        <f t="shared" si="0"/>
        <v>44678</v>
      </c>
      <c r="AD6" s="37">
        <f t="shared" si="0"/>
        <v>44679</v>
      </c>
      <c r="AE6" s="37">
        <f>IF(ISERROR(DATE($AF$3,$AU$24,AE5)),"",(DATE($AF$3,$AU$24,AE5)))</f>
        <v>44680</v>
      </c>
      <c r="AF6" s="37">
        <f>IF(ISERROR(DATE($AF$3,$AU$24,AF5)),"",(DATE($AF$3,$AU$24,AF5)))</f>
        <v>44681</v>
      </c>
      <c r="AG6" s="89" t="str">
        <f>IF(ISERROR(DATE($AF$3,$AU$24,AG5)),"",(DATE($AF$3,$AU$24,AG5)))</f>
        <v/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>
        <v>7.5</v>
      </c>
      <c r="D10" s="48"/>
      <c r="E10" s="48"/>
      <c r="F10" s="48">
        <v>0</v>
      </c>
      <c r="G10" s="48">
        <v>7.5</v>
      </c>
      <c r="H10" s="48">
        <v>7.5</v>
      </c>
      <c r="I10" s="48">
        <v>7.5</v>
      </c>
      <c r="J10" s="48">
        <v>7.5</v>
      </c>
      <c r="K10" s="48"/>
      <c r="L10" s="48"/>
      <c r="M10" s="48">
        <v>7.5</v>
      </c>
      <c r="N10" s="48">
        <v>7.5</v>
      </c>
      <c r="O10" s="48">
        <v>7.5</v>
      </c>
      <c r="P10" s="48"/>
      <c r="Q10" s="48"/>
      <c r="R10" s="48"/>
      <c r="S10" s="48"/>
      <c r="T10" s="48"/>
      <c r="U10" s="48"/>
      <c r="V10" s="48">
        <v>7.5</v>
      </c>
      <c r="W10" s="48">
        <v>7.5</v>
      </c>
      <c r="X10" s="48">
        <v>7.5</v>
      </c>
      <c r="Y10" s="48"/>
      <c r="Z10" s="48"/>
      <c r="AA10" s="48">
        <v>3</v>
      </c>
      <c r="AB10" s="48">
        <v>7.5</v>
      </c>
      <c r="AC10" s="48">
        <v>7.5</v>
      </c>
      <c r="AD10" s="48">
        <v>7.5</v>
      </c>
      <c r="AE10" s="48">
        <v>7.5</v>
      </c>
      <c r="AF10" s="48"/>
      <c r="AG10" s="93"/>
      <c r="AH10" s="99">
        <f t="shared" ref="AH10:AH16" si="1">SUM(C10:AG10)</f>
        <v>115.5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>
        <v>1</v>
      </c>
      <c r="I15" s="48"/>
      <c r="J15" s="48"/>
      <c r="K15" s="48"/>
      <c r="L15" s="48"/>
      <c r="M15" s="48"/>
      <c r="N15" s="48"/>
      <c r="O15" s="48">
        <v>1</v>
      </c>
      <c r="P15" s="48"/>
      <c r="Q15" s="48"/>
      <c r="R15" s="48"/>
      <c r="S15" s="48"/>
      <c r="T15" s="48"/>
      <c r="U15" s="48"/>
      <c r="V15" s="48">
        <v>1</v>
      </c>
      <c r="W15" s="48"/>
      <c r="X15" s="48"/>
      <c r="Y15" s="48"/>
      <c r="Z15" s="48"/>
      <c r="AA15" s="48"/>
      <c r="AB15" s="48"/>
      <c r="AC15" s="48">
        <v>1</v>
      </c>
      <c r="AD15" s="48"/>
      <c r="AE15" s="48"/>
      <c r="AF15" s="48"/>
      <c r="AG15" s="93"/>
      <c r="AH15" s="99">
        <f t="shared" si="1"/>
        <v>4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7.5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7.5</v>
      </c>
      <c r="H17" s="57">
        <f t="shared" si="2"/>
        <v>8.5</v>
      </c>
      <c r="I17" s="57">
        <f t="shared" si="2"/>
        <v>7.5</v>
      </c>
      <c r="J17" s="57">
        <f t="shared" si="2"/>
        <v>7.5</v>
      </c>
      <c r="K17" s="57">
        <f t="shared" si="2"/>
        <v>0</v>
      </c>
      <c r="L17" s="57">
        <f t="shared" si="2"/>
        <v>0</v>
      </c>
      <c r="M17" s="57">
        <f t="shared" si="2"/>
        <v>7.5</v>
      </c>
      <c r="N17" s="57">
        <f t="shared" si="2"/>
        <v>7.5</v>
      </c>
      <c r="O17" s="57">
        <f t="shared" si="2"/>
        <v>8.5</v>
      </c>
      <c r="P17" s="57">
        <f t="shared" si="2"/>
        <v>0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8.5</v>
      </c>
      <c r="W17" s="57">
        <f t="shared" si="2"/>
        <v>7.5</v>
      </c>
      <c r="X17" s="57">
        <f t="shared" si="2"/>
        <v>7.5</v>
      </c>
      <c r="Y17" s="57">
        <f t="shared" si="2"/>
        <v>0</v>
      </c>
      <c r="Z17" s="57">
        <f t="shared" si="2"/>
        <v>0</v>
      </c>
      <c r="AA17" s="57">
        <f t="shared" si="2"/>
        <v>3</v>
      </c>
      <c r="AB17" s="57">
        <f t="shared" si="2"/>
        <v>7.5</v>
      </c>
      <c r="AC17" s="57">
        <f t="shared" si="2"/>
        <v>8.5</v>
      </c>
      <c r="AD17" s="57">
        <f t="shared" si="2"/>
        <v>7.5</v>
      </c>
      <c r="AE17" s="57">
        <f t="shared" si="2"/>
        <v>7.5</v>
      </c>
      <c r="AF17" s="57">
        <f t="shared" si="2"/>
        <v>0</v>
      </c>
      <c r="AG17" s="58">
        <f t="shared" si="2"/>
        <v>0</v>
      </c>
      <c r="AH17" s="58">
        <f t="shared" si="2"/>
        <v>119.5</v>
      </c>
    </row>
    <row r="18" spans="1:53" x14ac:dyDescent="0.25">
      <c r="A18" s="134" t="s">
        <v>44</v>
      </c>
      <c r="B18" s="134"/>
      <c r="C18" s="59">
        <v>0.3125</v>
      </c>
      <c r="D18" s="59"/>
      <c r="E18" s="59"/>
      <c r="F18" s="59"/>
      <c r="G18" s="59">
        <v>0.3125</v>
      </c>
      <c r="H18" s="59">
        <v>0.3125</v>
      </c>
      <c r="I18" s="59">
        <v>0.3125</v>
      </c>
      <c r="J18" s="59">
        <v>0.3125</v>
      </c>
      <c r="K18" s="59"/>
      <c r="L18" s="59"/>
      <c r="M18" s="59">
        <v>0.3125</v>
      </c>
      <c r="N18" s="59">
        <v>0.3125</v>
      </c>
      <c r="O18" s="59">
        <v>0.3125</v>
      </c>
      <c r="P18" s="59"/>
      <c r="Q18" s="59"/>
      <c r="R18" s="59"/>
      <c r="S18" s="59"/>
      <c r="T18" s="59"/>
      <c r="U18" s="59"/>
      <c r="V18" s="59">
        <v>0.3125</v>
      </c>
      <c r="W18" s="59">
        <v>0.3125</v>
      </c>
      <c r="X18" s="59">
        <v>0.3125</v>
      </c>
      <c r="Y18" s="59"/>
      <c r="Z18" s="59"/>
      <c r="AA18" s="59">
        <v>0.3125</v>
      </c>
      <c r="AB18" s="59">
        <v>0.3125</v>
      </c>
      <c r="AC18" s="59">
        <v>0.3125</v>
      </c>
      <c r="AD18" s="59">
        <v>0.3125</v>
      </c>
      <c r="AE18" s="59">
        <v>0.3125</v>
      </c>
      <c r="AF18" s="59"/>
      <c r="AG18" s="59"/>
      <c r="AH18" s="49"/>
    </row>
    <row r="19" spans="1:53" x14ac:dyDescent="0.25">
      <c r="A19" s="135" t="s">
        <v>43</v>
      </c>
      <c r="B19" s="135"/>
      <c r="C19" s="59">
        <v>0.64583333333333337</v>
      </c>
      <c r="D19" s="59"/>
      <c r="E19" s="59"/>
      <c r="F19" s="59"/>
      <c r="G19" s="59">
        <v>0.64583333333333337</v>
      </c>
      <c r="H19" s="59">
        <v>0.72916666666666663</v>
      </c>
      <c r="I19" s="59">
        <v>0.64583333333333337</v>
      </c>
      <c r="J19" s="59">
        <v>0.64583333333333337</v>
      </c>
      <c r="K19" s="59"/>
      <c r="L19" s="59"/>
      <c r="M19" s="59">
        <v>0.64583333333333337</v>
      </c>
      <c r="N19" s="59">
        <v>0.64583333333333337</v>
      </c>
      <c r="O19" s="59">
        <v>0.72916666666666663</v>
      </c>
      <c r="P19" s="59"/>
      <c r="Q19" s="59"/>
      <c r="R19" s="59"/>
      <c r="S19" s="59"/>
      <c r="T19" s="59"/>
      <c r="U19" s="59"/>
      <c r="V19" s="59">
        <v>0.72916666666666663</v>
      </c>
      <c r="W19" s="59">
        <v>0.64583333333333337</v>
      </c>
      <c r="X19" s="59">
        <v>0.64583333333333337</v>
      </c>
      <c r="Y19" s="59"/>
      <c r="Z19" s="59"/>
      <c r="AA19" s="59">
        <v>0.64583333333333337</v>
      </c>
      <c r="AB19" s="59">
        <v>0.64583333333333337</v>
      </c>
      <c r="AC19" s="59">
        <v>0.72916666666666663</v>
      </c>
      <c r="AD19" s="59">
        <v>0.64583333333333337</v>
      </c>
      <c r="AE19" s="59">
        <v>0.64583333333333337</v>
      </c>
      <c r="AF19" s="59"/>
      <c r="AG19" s="59"/>
      <c r="AH19" s="50"/>
    </row>
    <row r="20" spans="1:53" x14ac:dyDescent="0.25">
      <c r="A20" s="131" t="s">
        <v>42</v>
      </c>
      <c r="B20" s="131"/>
      <c r="C20" s="60">
        <f>C19-C18</f>
        <v>0.33333333333333337</v>
      </c>
      <c r="D20" s="60">
        <f t="shared" ref="D20:AG20" si="3">D19-D18</f>
        <v>0</v>
      </c>
      <c r="E20" s="60">
        <f>E19-E18</f>
        <v>0</v>
      </c>
      <c r="F20" s="60">
        <f>F19-F18</f>
        <v>0</v>
      </c>
      <c r="G20" s="60">
        <f t="shared" si="3"/>
        <v>0.33333333333333337</v>
      </c>
      <c r="H20" s="60">
        <f t="shared" si="3"/>
        <v>0.41666666666666663</v>
      </c>
      <c r="I20" s="60">
        <f t="shared" si="3"/>
        <v>0.33333333333333337</v>
      </c>
      <c r="J20" s="60">
        <f t="shared" si="3"/>
        <v>0.33333333333333337</v>
      </c>
      <c r="K20" s="60">
        <f t="shared" si="3"/>
        <v>0</v>
      </c>
      <c r="L20" s="60">
        <f t="shared" si="3"/>
        <v>0</v>
      </c>
      <c r="M20" s="60">
        <f t="shared" si="3"/>
        <v>0.33333333333333337</v>
      </c>
      <c r="N20" s="60">
        <f t="shared" si="3"/>
        <v>0.33333333333333337</v>
      </c>
      <c r="O20" s="60">
        <f t="shared" si="3"/>
        <v>0.41666666666666663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0.41666666666666663</v>
      </c>
      <c r="W20" s="60">
        <f t="shared" si="3"/>
        <v>0.33333333333333337</v>
      </c>
      <c r="X20" s="60">
        <f t="shared" si="3"/>
        <v>0.33333333333333337</v>
      </c>
      <c r="Y20" s="60">
        <f t="shared" si="3"/>
        <v>0</v>
      </c>
      <c r="Z20" s="60">
        <f t="shared" si="3"/>
        <v>0</v>
      </c>
      <c r="AA20" s="60">
        <f t="shared" si="3"/>
        <v>0.33333333333333337</v>
      </c>
      <c r="AB20" s="60">
        <f t="shared" si="3"/>
        <v>0.33333333333333337</v>
      </c>
      <c r="AC20" s="60">
        <f t="shared" si="3"/>
        <v>0.41666666666666663</v>
      </c>
      <c r="AD20" s="60">
        <f t="shared" si="3"/>
        <v>0.33333333333333337</v>
      </c>
      <c r="AE20" s="60">
        <f t="shared" si="3"/>
        <v>0.33333333333333337</v>
      </c>
      <c r="AF20" s="60">
        <f t="shared" si="3"/>
        <v>0</v>
      </c>
      <c r="AG20" s="60">
        <f t="shared" si="3"/>
        <v>0</v>
      </c>
      <c r="AH20" s="51"/>
    </row>
    <row r="21" spans="1:53" x14ac:dyDescent="0.25">
      <c r="A21" s="130" t="s">
        <v>54</v>
      </c>
      <c r="B21" s="131"/>
      <c r="C21" s="66">
        <f>(C20-INT(C20))*24</f>
        <v>8</v>
      </c>
      <c r="D21" s="66">
        <f>(D20-INT(D20))*24</f>
        <v>0</v>
      </c>
      <c r="E21" s="66">
        <f t="shared" ref="E21:AF21" si="4">(E20-INT(E20))*24</f>
        <v>0</v>
      </c>
      <c r="F21" s="66">
        <f t="shared" si="4"/>
        <v>0</v>
      </c>
      <c r="G21" s="66">
        <f>(G20-INT(G20))*24</f>
        <v>8</v>
      </c>
      <c r="H21" s="66">
        <f t="shared" si="4"/>
        <v>10</v>
      </c>
      <c r="I21" s="66">
        <f t="shared" si="4"/>
        <v>8</v>
      </c>
      <c r="J21" s="66">
        <f t="shared" si="4"/>
        <v>8</v>
      </c>
      <c r="K21" s="66">
        <f t="shared" si="4"/>
        <v>0</v>
      </c>
      <c r="L21" s="66">
        <f t="shared" si="4"/>
        <v>0</v>
      </c>
      <c r="M21" s="66">
        <f t="shared" si="4"/>
        <v>8</v>
      </c>
      <c r="N21" s="66">
        <f t="shared" si="4"/>
        <v>8</v>
      </c>
      <c r="O21" s="66">
        <f t="shared" si="4"/>
        <v>10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 t="shared" si="4"/>
        <v>0</v>
      </c>
      <c r="V21" s="66">
        <f t="shared" si="4"/>
        <v>10</v>
      </c>
      <c r="W21" s="66">
        <f t="shared" si="4"/>
        <v>8</v>
      </c>
      <c r="X21" s="66">
        <f t="shared" si="4"/>
        <v>8</v>
      </c>
      <c r="Y21" s="66">
        <f t="shared" si="4"/>
        <v>0</v>
      </c>
      <c r="Z21" s="66">
        <f t="shared" si="4"/>
        <v>0</v>
      </c>
      <c r="AA21" s="66">
        <f t="shared" si="4"/>
        <v>8</v>
      </c>
      <c r="AB21" s="66">
        <f t="shared" si="4"/>
        <v>8</v>
      </c>
      <c r="AC21" s="66">
        <f t="shared" si="4"/>
        <v>10</v>
      </c>
      <c r="AD21" s="66">
        <f t="shared" si="4"/>
        <v>8</v>
      </c>
      <c r="AE21" s="66">
        <f t="shared" si="4"/>
        <v>8</v>
      </c>
      <c r="AF21" s="66">
        <f t="shared" si="4"/>
        <v>0</v>
      </c>
      <c r="AG21" s="61">
        <f t="shared" ref="AG21" si="5">(AG20-INT(AG20))*24</f>
        <v>0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 t="s">
        <v>68</v>
      </c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4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thickBot="1" x14ac:dyDescent="0.3">
      <c r="A25" s="113"/>
      <c r="B25" s="114"/>
      <c r="K25" s="118" t="s">
        <v>72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115.5</v>
      </c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>
        <v>15</v>
      </c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15</v>
      </c>
      <c r="K28" s="121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157.5</v>
      </c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44683</v>
      </c>
      <c r="C35" s="1"/>
      <c r="D35" s="1"/>
      <c r="E35" s="1"/>
      <c r="F35" s="1"/>
      <c r="G35" s="1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9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23" priority="10" operator="greaterThan">
      <formula>12</formula>
    </cfRule>
  </conditionalFormatting>
  <conditionalFormatting sqref="C23:AG23 AH20:AH21 C18:AG19">
    <cfRule type="cellIs" dxfId="22" priority="9" operator="greaterThan">
      <formula>12</formula>
    </cfRule>
  </conditionalFormatting>
  <conditionalFormatting sqref="C22:F22 H22:M22 O22:T22 V22:AG22">
    <cfRule type="cellIs" dxfId="21" priority="5" operator="greaterThan">
      <formula>12</formula>
    </cfRule>
  </conditionalFormatting>
  <conditionalFormatting sqref="G22">
    <cfRule type="cellIs" dxfId="20" priority="3" operator="greaterThan">
      <formula>12</formula>
    </cfRule>
  </conditionalFormatting>
  <conditionalFormatting sqref="N22">
    <cfRule type="cellIs" dxfId="19" priority="2" operator="greaterThan">
      <formula>12</formula>
    </cfRule>
  </conditionalFormatting>
  <conditionalFormatting sqref="U22">
    <cfRule type="cellIs" dxfId="18" priority="1" operator="greaterThan">
      <formula>12</formula>
    </cfRule>
  </conditionalFormatting>
  <conditionalFormatting sqref="C5:AG6 C10:AG16">
    <cfRule type="expression" dxfId="17" priority="47">
      <formula>OR(WEEKDAY(C$6,2)=6,WEEKDAY(C$6,2)=7)</formula>
    </cfRule>
    <cfRule type="expression" dxfId="16" priority="48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0000000-0002-0000-0000-00000200000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5" zoomScale="85" zoomScaleNormal="100" zoomScaleSheetLayoutView="100" workbookViewId="0">
      <selection activeCell="K37" sqref="K37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17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 t="str">
        <f>IF(OR(DAY(DATE($AF$3,$AU$24+1,0))=28,DAY(DATE($AF$3,$AU$24+1,0))=29),"",IF(DAY(DATE($AF$3,$AU$24+1,0))=30,"",31))</f>
        <v/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44652</v>
      </c>
      <c r="D6" s="37">
        <f t="shared" si="0"/>
        <v>44653</v>
      </c>
      <c r="E6" s="37">
        <f t="shared" si="0"/>
        <v>44654</v>
      </c>
      <c r="F6" s="37">
        <f t="shared" si="0"/>
        <v>44655</v>
      </c>
      <c r="G6" s="37">
        <f t="shared" si="0"/>
        <v>44656</v>
      </c>
      <c r="H6" s="37">
        <f t="shared" si="0"/>
        <v>44657</v>
      </c>
      <c r="I6" s="37">
        <f t="shared" si="0"/>
        <v>44658</v>
      </c>
      <c r="J6" s="37">
        <f t="shared" si="0"/>
        <v>44659</v>
      </c>
      <c r="K6" s="37">
        <f t="shared" si="0"/>
        <v>44660</v>
      </c>
      <c r="L6" s="37">
        <f t="shared" si="0"/>
        <v>44661</v>
      </c>
      <c r="M6" s="37">
        <f t="shared" si="0"/>
        <v>44662</v>
      </c>
      <c r="N6" s="37">
        <f t="shared" si="0"/>
        <v>44663</v>
      </c>
      <c r="O6" s="37">
        <f t="shared" si="0"/>
        <v>44664</v>
      </c>
      <c r="P6" s="37">
        <f t="shared" si="0"/>
        <v>44665</v>
      </c>
      <c r="Q6" s="37">
        <f t="shared" si="0"/>
        <v>44666</v>
      </c>
      <c r="R6" s="37">
        <f t="shared" si="0"/>
        <v>44667</v>
      </c>
      <c r="S6" s="37">
        <f t="shared" si="0"/>
        <v>44668</v>
      </c>
      <c r="T6" s="37">
        <f t="shared" si="0"/>
        <v>44669</v>
      </c>
      <c r="U6" s="37">
        <f t="shared" si="0"/>
        <v>44670</v>
      </c>
      <c r="V6" s="37">
        <f t="shared" si="0"/>
        <v>44671</v>
      </c>
      <c r="W6" s="37">
        <f t="shared" si="0"/>
        <v>44672</v>
      </c>
      <c r="X6" s="37">
        <f t="shared" si="0"/>
        <v>44673</v>
      </c>
      <c r="Y6" s="37">
        <f t="shared" si="0"/>
        <v>44674</v>
      </c>
      <c r="Z6" s="37">
        <f t="shared" si="0"/>
        <v>44675</v>
      </c>
      <c r="AA6" s="37">
        <f t="shared" si="0"/>
        <v>44676</v>
      </c>
      <c r="AB6" s="37">
        <f t="shared" si="0"/>
        <v>44677</v>
      </c>
      <c r="AC6" s="37">
        <f t="shared" si="0"/>
        <v>44678</v>
      </c>
      <c r="AD6" s="37">
        <f t="shared" si="0"/>
        <v>44679</v>
      </c>
      <c r="AE6" s="37">
        <f>IF(ISERROR(DATE($AF$3,$AU$24,AE5)),"",(DATE($AF$3,$AU$24,AE5)))</f>
        <v>44680</v>
      </c>
      <c r="AF6" s="37">
        <f>IF(ISERROR(DATE($AF$3,$AU$24,AF5)),"",(DATE($AF$3,$AU$24,AF5)))</f>
        <v>44681</v>
      </c>
      <c r="AG6" s="89" t="str">
        <f>IF(ISERROR(DATE($AF$3,$AU$24,AG5)),"",(DATE($AF$3,$AU$24,AG5)))</f>
        <v/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>
        <v>7.5</v>
      </c>
      <c r="D10" s="48"/>
      <c r="E10" s="48"/>
      <c r="F10" s="48">
        <v>0</v>
      </c>
      <c r="G10" s="48">
        <v>7.5</v>
      </c>
      <c r="H10" s="48">
        <v>7.5</v>
      </c>
      <c r="I10" s="48">
        <v>7.5</v>
      </c>
      <c r="J10" s="48">
        <v>7.5</v>
      </c>
      <c r="K10" s="48"/>
      <c r="L10" s="48"/>
      <c r="M10" s="48">
        <v>7.5</v>
      </c>
      <c r="N10" s="48">
        <v>7.5</v>
      </c>
      <c r="O10" s="48">
        <v>7.5</v>
      </c>
      <c r="P10" s="48"/>
      <c r="Q10" s="48"/>
      <c r="R10" s="48"/>
      <c r="S10" s="48"/>
      <c r="T10" s="48"/>
      <c r="U10" s="48"/>
      <c r="V10" s="48">
        <v>7.5</v>
      </c>
      <c r="W10" s="48">
        <v>7.5</v>
      </c>
      <c r="X10" s="48">
        <v>7.5</v>
      </c>
      <c r="Y10" s="48"/>
      <c r="Z10" s="48"/>
      <c r="AA10" s="48">
        <v>3</v>
      </c>
      <c r="AB10" s="48">
        <v>7.5</v>
      </c>
      <c r="AC10" s="48">
        <v>7.5</v>
      </c>
      <c r="AD10" s="48">
        <v>7.5</v>
      </c>
      <c r="AE10" s="48">
        <v>7.5</v>
      </c>
      <c r="AF10" s="48"/>
      <c r="AG10" s="93"/>
      <c r="AH10" s="99">
        <f t="shared" ref="AH10:AH16" si="1">SUM(C10:AG10)</f>
        <v>115.5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>
        <v>1</v>
      </c>
      <c r="I15" s="48"/>
      <c r="J15" s="48"/>
      <c r="K15" s="48"/>
      <c r="L15" s="48"/>
      <c r="M15" s="48"/>
      <c r="N15" s="48"/>
      <c r="O15" s="48">
        <v>1</v>
      </c>
      <c r="P15" s="48"/>
      <c r="Q15" s="48"/>
      <c r="R15" s="48"/>
      <c r="S15" s="48"/>
      <c r="T15" s="48"/>
      <c r="U15" s="48"/>
      <c r="V15" s="48">
        <v>1</v>
      </c>
      <c r="W15" s="48"/>
      <c r="X15" s="48"/>
      <c r="Y15" s="48"/>
      <c r="Z15" s="48"/>
      <c r="AA15" s="48"/>
      <c r="AB15" s="48"/>
      <c r="AC15" s="48">
        <v>1</v>
      </c>
      <c r="AD15" s="48"/>
      <c r="AE15" s="48"/>
      <c r="AF15" s="48"/>
      <c r="AG15" s="93"/>
      <c r="AH15" s="99">
        <f t="shared" si="1"/>
        <v>4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7.5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7.5</v>
      </c>
      <c r="H17" s="57">
        <f t="shared" si="2"/>
        <v>8.5</v>
      </c>
      <c r="I17" s="57">
        <f t="shared" si="2"/>
        <v>7.5</v>
      </c>
      <c r="J17" s="57">
        <f t="shared" si="2"/>
        <v>7.5</v>
      </c>
      <c r="K17" s="57">
        <f t="shared" si="2"/>
        <v>0</v>
      </c>
      <c r="L17" s="57">
        <f t="shared" si="2"/>
        <v>0</v>
      </c>
      <c r="M17" s="57">
        <f t="shared" si="2"/>
        <v>7.5</v>
      </c>
      <c r="N17" s="57">
        <f t="shared" si="2"/>
        <v>7.5</v>
      </c>
      <c r="O17" s="57">
        <f t="shared" si="2"/>
        <v>8.5</v>
      </c>
      <c r="P17" s="57">
        <f t="shared" si="2"/>
        <v>0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8.5</v>
      </c>
      <c r="W17" s="57">
        <f t="shared" si="2"/>
        <v>7.5</v>
      </c>
      <c r="X17" s="57">
        <f t="shared" si="2"/>
        <v>7.5</v>
      </c>
      <c r="Y17" s="57">
        <f t="shared" si="2"/>
        <v>0</v>
      </c>
      <c r="Z17" s="57">
        <f t="shared" si="2"/>
        <v>0</v>
      </c>
      <c r="AA17" s="57">
        <f t="shared" si="2"/>
        <v>3</v>
      </c>
      <c r="AB17" s="57">
        <f t="shared" si="2"/>
        <v>7.5</v>
      </c>
      <c r="AC17" s="57">
        <f t="shared" si="2"/>
        <v>8.5</v>
      </c>
      <c r="AD17" s="57">
        <f t="shared" si="2"/>
        <v>7.5</v>
      </c>
      <c r="AE17" s="57">
        <f t="shared" si="2"/>
        <v>7.5</v>
      </c>
      <c r="AF17" s="57">
        <f t="shared" si="2"/>
        <v>0</v>
      </c>
      <c r="AG17" s="58">
        <f t="shared" si="2"/>
        <v>0</v>
      </c>
      <c r="AH17" s="58">
        <f t="shared" si="2"/>
        <v>119.5</v>
      </c>
    </row>
    <row r="18" spans="1:53" x14ac:dyDescent="0.25">
      <c r="A18" s="134" t="s">
        <v>44</v>
      </c>
      <c r="B18" s="134"/>
      <c r="C18" s="59">
        <v>0.3125</v>
      </c>
      <c r="D18" s="59"/>
      <c r="E18" s="59"/>
      <c r="F18" s="59"/>
      <c r="G18" s="59">
        <v>0.3125</v>
      </c>
      <c r="H18" s="59">
        <v>0.3125</v>
      </c>
      <c r="I18" s="59">
        <v>0.3125</v>
      </c>
      <c r="J18" s="59">
        <v>0.3125</v>
      </c>
      <c r="K18" s="59"/>
      <c r="L18" s="59"/>
      <c r="M18" s="59">
        <v>0.3125</v>
      </c>
      <c r="N18" s="59">
        <v>0.3125</v>
      </c>
      <c r="O18" s="59">
        <v>0.3125</v>
      </c>
      <c r="P18" s="59"/>
      <c r="Q18" s="59"/>
      <c r="R18" s="59"/>
      <c r="S18" s="59"/>
      <c r="T18" s="59"/>
      <c r="U18" s="59"/>
      <c r="V18" s="59">
        <v>0.3125</v>
      </c>
      <c r="W18" s="59">
        <v>0.3125</v>
      </c>
      <c r="X18" s="59">
        <v>0.3125</v>
      </c>
      <c r="Y18" s="59"/>
      <c r="Z18" s="59"/>
      <c r="AA18" s="59">
        <v>0.3125</v>
      </c>
      <c r="AB18" s="59">
        <v>0.3125</v>
      </c>
      <c r="AC18" s="59">
        <v>0.3125</v>
      </c>
      <c r="AD18" s="59">
        <v>0.3125</v>
      </c>
      <c r="AE18" s="59">
        <v>0.3125</v>
      </c>
      <c r="AF18" s="59"/>
      <c r="AG18" s="59"/>
      <c r="AH18" s="49"/>
    </row>
    <row r="19" spans="1:53" x14ac:dyDescent="0.25">
      <c r="A19" s="135" t="s">
        <v>43</v>
      </c>
      <c r="B19" s="135"/>
      <c r="C19" s="59">
        <v>0.64583333333333337</v>
      </c>
      <c r="D19" s="59"/>
      <c r="E19" s="59"/>
      <c r="F19" s="59"/>
      <c r="G19" s="59">
        <v>0.64583333333333337</v>
      </c>
      <c r="H19" s="59">
        <v>0.72916666666666663</v>
      </c>
      <c r="I19" s="59">
        <v>0.64583333333333337</v>
      </c>
      <c r="J19" s="59">
        <v>0.64583333333333337</v>
      </c>
      <c r="K19" s="59"/>
      <c r="L19" s="59"/>
      <c r="M19" s="59">
        <v>0.64583333333333337</v>
      </c>
      <c r="N19" s="59">
        <v>0.64583333333333337</v>
      </c>
      <c r="O19" s="59">
        <v>0.72916666666666663</v>
      </c>
      <c r="P19" s="59"/>
      <c r="Q19" s="59"/>
      <c r="R19" s="59"/>
      <c r="S19" s="59"/>
      <c r="T19" s="59"/>
      <c r="U19" s="59"/>
      <c r="V19" s="59">
        <v>0.72916666666666663</v>
      </c>
      <c r="W19" s="59">
        <v>0.64583333333333337</v>
      </c>
      <c r="X19" s="59">
        <v>0.64583333333333337</v>
      </c>
      <c r="Y19" s="59"/>
      <c r="Z19" s="59"/>
      <c r="AA19" s="59">
        <v>0.64583333333333337</v>
      </c>
      <c r="AB19" s="59">
        <v>0.64583333333333337</v>
      </c>
      <c r="AC19" s="59">
        <v>0.72916666666666663</v>
      </c>
      <c r="AD19" s="59">
        <v>0.64583333333333337</v>
      </c>
      <c r="AE19" s="59">
        <v>0.64583333333333337</v>
      </c>
      <c r="AF19" s="59"/>
      <c r="AG19" s="59"/>
      <c r="AH19" s="50"/>
    </row>
    <row r="20" spans="1:53" x14ac:dyDescent="0.25">
      <c r="A20" s="131" t="s">
        <v>42</v>
      </c>
      <c r="B20" s="131"/>
      <c r="C20" s="60">
        <f>C19-C18</f>
        <v>0.33333333333333337</v>
      </c>
      <c r="D20" s="60">
        <f t="shared" ref="D20:AG20" si="3">D19-D18</f>
        <v>0</v>
      </c>
      <c r="E20" s="60">
        <f>E19-E18</f>
        <v>0</v>
      </c>
      <c r="F20" s="60">
        <f>F19-F18</f>
        <v>0</v>
      </c>
      <c r="G20" s="60">
        <f t="shared" si="3"/>
        <v>0.33333333333333337</v>
      </c>
      <c r="H20" s="60">
        <f t="shared" si="3"/>
        <v>0.41666666666666663</v>
      </c>
      <c r="I20" s="60">
        <f t="shared" si="3"/>
        <v>0.33333333333333337</v>
      </c>
      <c r="J20" s="60">
        <f t="shared" si="3"/>
        <v>0.33333333333333337</v>
      </c>
      <c r="K20" s="60">
        <f t="shared" si="3"/>
        <v>0</v>
      </c>
      <c r="L20" s="60">
        <f t="shared" si="3"/>
        <v>0</v>
      </c>
      <c r="M20" s="60">
        <f t="shared" si="3"/>
        <v>0.33333333333333337</v>
      </c>
      <c r="N20" s="60">
        <f t="shared" si="3"/>
        <v>0.33333333333333337</v>
      </c>
      <c r="O20" s="60">
        <f t="shared" si="3"/>
        <v>0.41666666666666663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0.41666666666666663</v>
      </c>
      <c r="W20" s="60">
        <f t="shared" si="3"/>
        <v>0.33333333333333337</v>
      </c>
      <c r="X20" s="60">
        <f t="shared" si="3"/>
        <v>0.33333333333333337</v>
      </c>
      <c r="Y20" s="60">
        <f t="shared" si="3"/>
        <v>0</v>
      </c>
      <c r="Z20" s="60">
        <f t="shared" si="3"/>
        <v>0</v>
      </c>
      <c r="AA20" s="60">
        <f t="shared" si="3"/>
        <v>0.33333333333333337</v>
      </c>
      <c r="AB20" s="60">
        <f t="shared" si="3"/>
        <v>0.33333333333333337</v>
      </c>
      <c r="AC20" s="60">
        <f t="shared" si="3"/>
        <v>0.41666666666666663</v>
      </c>
      <c r="AD20" s="60">
        <f t="shared" si="3"/>
        <v>0.33333333333333337</v>
      </c>
      <c r="AE20" s="60">
        <f t="shared" si="3"/>
        <v>0.33333333333333337</v>
      </c>
      <c r="AF20" s="60">
        <f t="shared" si="3"/>
        <v>0</v>
      </c>
      <c r="AG20" s="60">
        <f t="shared" si="3"/>
        <v>0</v>
      </c>
      <c r="AH20" s="51"/>
    </row>
    <row r="21" spans="1:53" x14ac:dyDescent="0.25">
      <c r="A21" s="130" t="s">
        <v>54</v>
      </c>
      <c r="B21" s="131"/>
      <c r="C21" s="66">
        <f>(C20-INT(C20))*24</f>
        <v>8</v>
      </c>
      <c r="D21" s="66">
        <f>(D20-INT(D20))*24</f>
        <v>0</v>
      </c>
      <c r="E21" s="66">
        <f t="shared" ref="E21:AG21" si="4">(E20-INT(E20))*24</f>
        <v>0</v>
      </c>
      <c r="F21" s="66">
        <f t="shared" si="4"/>
        <v>0</v>
      </c>
      <c r="G21" s="66">
        <f>(G20-INT(G20))*24</f>
        <v>8</v>
      </c>
      <c r="H21" s="66">
        <f t="shared" si="4"/>
        <v>10</v>
      </c>
      <c r="I21" s="66">
        <f t="shared" si="4"/>
        <v>8</v>
      </c>
      <c r="J21" s="66">
        <f t="shared" si="4"/>
        <v>8</v>
      </c>
      <c r="K21" s="66">
        <f t="shared" si="4"/>
        <v>0</v>
      </c>
      <c r="L21" s="66">
        <f t="shared" si="4"/>
        <v>0</v>
      </c>
      <c r="M21" s="66">
        <f t="shared" si="4"/>
        <v>8</v>
      </c>
      <c r="N21" s="66">
        <f t="shared" si="4"/>
        <v>8</v>
      </c>
      <c r="O21" s="66">
        <f t="shared" si="4"/>
        <v>10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 t="shared" si="4"/>
        <v>0</v>
      </c>
      <c r="V21" s="66">
        <f t="shared" si="4"/>
        <v>10</v>
      </c>
      <c r="W21" s="66">
        <f t="shared" si="4"/>
        <v>8</v>
      </c>
      <c r="X21" s="66">
        <f t="shared" si="4"/>
        <v>8</v>
      </c>
      <c r="Y21" s="66">
        <f t="shared" si="4"/>
        <v>0</v>
      </c>
      <c r="Z21" s="66">
        <f t="shared" si="4"/>
        <v>0</v>
      </c>
      <c r="AA21" s="66">
        <f t="shared" si="4"/>
        <v>8</v>
      </c>
      <c r="AB21" s="66">
        <f t="shared" si="4"/>
        <v>8</v>
      </c>
      <c r="AC21" s="66">
        <f t="shared" si="4"/>
        <v>10</v>
      </c>
      <c r="AD21" s="66">
        <f t="shared" si="4"/>
        <v>8</v>
      </c>
      <c r="AE21" s="66">
        <f t="shared" si="4"/>
        <v>8</v>
      </c>
      <c r="AF21" s="66">
        <f t="shared" si="4"/>
        <v>0</v>
      </c>
      <c r="AG21" s="61">
        <f t="shared" si="4"/>
        <v>0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 t="s">
        <v>68</v>
      </c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4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thickBot="1" x14ac:dyDescent="0.3">
      <c r="A25" s="113"/>
      <c r="B25" s="114"/>
      <c r="K25" s="118" t="s">
        <v>74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115.5</v>
      </c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S26" s="1">
        <v>2018</v>
      </c>
      <c r="AV26" s="101" t="s">
        <v>36</v>
      </c>
      <c r="AW26" s="102"/>
      <c r="AX26" s="102"/>
      <c r="AY26" s="102"/>
      <c r="AZ26" s="103"/>
      <c r="BA26" s="8">
        <f>BA27-3</f>
        <v>44666</v>
      </c>
    </row>
    <row r="27" spans="1:53" x14ac:dyDescent="0.25">
      <c r="A27" s="27" t="s">
        <v>35</v>
      </c>
      <c r="B27" s="29">
        <v>15</v>
      </c>
      <c r="K27" s="121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S27" s="1">
        <v>2019</v>
      </c>
      <c r="AV27" s="101" t="s">
        <v>34</v>
      </c>
      <c r="AW27" s="102"/>
      <c r="AX27" s="102"/>
      <c r="AY27" s="102"/>
      <c r="AZ27" s="10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15</v>
      </c>
      <c r="K28" s="121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S28" s="1">
        <v>2020</v>
      </c>
      <c r="AV28" s="101" t="s">
        <v>32</v>
      </c>
      <c r="AW28" s="102"/>
      <c r="AX28" s="102"/>
      <c r="AY28" s="102"/>
      <c r="AZ28" s="10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S29" s="1">
        <v>2021</v>
      </c>
      <c r="AV29" s="101" t="s">
        <v>31</v>
      </c>
      <c r="AW29" s="102"/>
      <c r="AX29" s="102"/>
      <c r="AY29" s="102"/>
      <c r="AZ29" s="10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S30" s="1">
        <v>2022</v>
      </c>
      <c r="AV30" s="101" t="s">
        <v>29</v>
      </c>
      <c r="AW30" s="102"/>
      <c r="AX30" s="102"/>
      <c r="AY30" s="102"/>
      <c r="AZ30" s="10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S31" s="1">
        <v>2023</v>
      </c>
      <c r="AV31" s="101" t="s">
        <v>27</v>
      </c>
      <c r="AW31" s="102"/>
      <c r="AX31" s="102"/>
      <c r="AY31" s="102"/>
      <c r="AZ31" s="10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S32" s="3" t="s">
        <v>25</v>
      </c>
      <c r="AV32" s="101" t="s">
        <v>24</v>
      </c>
      <c r="AW32" s="102"/>
      <c r="AX32" s="102"/>
      <c r="AY32" s="102"/>
      <c r="AZ32" s="10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S33" s="3" t="s">
        <v>22</v>
      </c>
      <c r="AV33" s="101" t="s">
        <v>21</v>
      </c>
      <c r="AW33" s="102"/>
      <c r="AX33" s="102"/>
      <c r="AY33" s="102"/>
      <c r="AZ33" s="10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157.5</v>
      </c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S34" s="3" t="s">
        <v>19</v>
      </c>
      <c r="AV34" s="101" t="s">
        <v>18</v>
      </c>
      <c r="AW34" s="102"/>
      <c r="AX34" s="102"/>
      <c r="AY34" s="102"/>
      <c r="AZ34" s="10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44683</v>
      </c>
      <c r="C35" s="1"/>
      <c r="D35" s="1"/>
      <c r="E35" s="1"/>
      <c r="F35" s="1"/>
      <c r="G35" s="1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S35" s="3" t="s">
        <v>17</v>
      </c>
      <c r="AT35" s="1"/>
      <c r="AU35" s="7"/>
      <c r="AV35" s="101" t="s">
        <v>16</v>
      </c>
      <c r="AW35" s="102"/>
      <c r="AX35" s="102"/>
      <c r="AY35" s="102"/>
      <c r="AZ35" s="10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9"/>
      <c r="AS36" s="3" t="s">
        <v>14</v>
      </c>
      <c r="AU36" s="7"/>
      <c r="AV36" s="101" t="s">
        <v>13</v>
      </c>
      <c r="AW36" s="102"/>
      <c r="AX36" s="102"/>
      <c r="AY36" s="102"/>
      <c r="AZ36" s="10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01" t="s">
        <v>11</v>
      </c>
      <c r="AW37" s="102"/>
      <c r="AX37" s="102"/>
      <c r="AY37" s="102"/>
      <c r="AZ37" s="10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5" priority="6" operator="greaterThan">
      <formula>12</formula>
    </cfRule>
  </conditionalFormatting>
  <conditionalFormatting sqref="C23:AG23 AH20:AH21 C18:AG19">
    <cfRule type="cellIs" dxfId="14" priority="5" operator="greaterThan">
      <formula>12</formula>
    </cfRule>
  </conditionalFormatting>
  <conditionalFormatting sqref="C22:F22 H22:M22 O22:T22 V22:AG22">
    <cfRule type="cellIs" dxfId="13" priority="4" operator="greaterThan">
      <formula>12</formula>
    </cfRule>
  </conditionalFormatting>
  <conditionalFormatting sqref="G22">
    <cfRule type="cellIs" dxfId="12" priority="3" operator="greaterThan">
      <formula>12</formula>
    </cfRule>
  </conditionalFormatting>
  <conditionalFormatting sqref="N22">
    <cfRule type="cellIs" dxfId="11" priority="2" operator="greaterThan">
      <formula>12</formula>
    </cfRule>
  </conditionalFormatting>
  <conditionalFormatting sqref="U22">
    <cfRule type="cellIs" dxfId="10" priority="1" operator="greaterThan">
      <formula>12</formula>
    </cfRule>
  </conditionalFormatting>
  <conditionalFormatting sqref="C5:AG6 C10:AG16">
    <cfRule type="expression" dxfId="9" priority="7">
      <formula>OR(WEEKDAY(C$6,2)=6,WEEKDAY(C$6,2)=7)</formula>
    </cfRule>
    <cfRule type="expression" dxfId="8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E47AF433-FC3F-44C5-977A-0150880B57FF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4" zoomScale="85" zoomScaleNormal="100" zoomScaleSheetLayoutView="100" workbookViewId="0">
      <selection activeCell="K25" sqref="K25:AH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5" ht="15.75" thickBot="1" x14ac:dyDescent="0.3">
      <c r="A3" s="153" t="s">
        <v>53</v>
      </c>
      <c r="B3" s="154"/>
      <c r="C3" s="154"/>
      <c r="D3" s="154"/>
      <c r="E3" s="154"/>
      <c r="F3" s="154"/>
      <c r="G3" s="155"/>
      <c r="H3" s="159" t="s">
        <v>52</v>
      </c>
      <c r="I3" s="160"/>
      <c r="J3" s="161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2" t="s">
        <v>51</v>
      </c>
      <c r="W3" s="164"/>
      <c r="X3" s="156" t="s">
        <v>17</v>
      </c>
      <c r="Y3" s="157"/>
      <c r="Z3" s="157"/>
      <c r="AA3" s="157"/>
      <c r="AB3" s="157"/>
      <c r="AC3" s="158"/>
      <c r="AD3" s="162" t="s">
        <v>50</v>
      </c>
      <c r="AE3" s="163"/>
      <c r="AF3" s="150">
        <v>2022</v>
      </c>
      <c r="AG3" s="151"/>
      <c r="AH3" s="152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 t="str">
        <f>IF(OR(DAY(DATE($AF$3,$AU$24+1,0))=28,DAY(DATE($AF$3,$AU$24+1,0))=29),"",IF(DAY(DATE($AF$3,$AU$24+1,0))=30,"",31))</f>
        <v/>
      </c>
      <c r="AH5" s="144" t="s">
        <v>48</v>
      </c>
      <c r="AI5" s="4"/>
    </row>
    <row r="6" spans="1:35" ht="15.75" thickBot="1" x14ac:dyDescent="0.3">
      <c r="A6" s="132"/>
      <c r="B6" s="133"/>
      <c r="C6" s="38">
        <f t="shared" ref="C6:AD6" si="0">(DATE($AF$3,$AU$24,C5))</f>
        <v>44652</v>
      </c>
      <c r="D6" s="37">
        <f t="shared" si="0"/>
        <v>44653</v>
      </c>
      <c r="E6" s="37">
        <f t="shared" si="0"/>
        <v>44654</v>
      </c>
      <c r="F6" s="37">
        <f t="shared" si="0"/>
        <v>44655</v>
      </c>
      <c r="G6" s="37">
        <f t="shared" si="0"/>
        <v>44656</v>
      </c>
      <c r="H6" s="37">
        <f t="shared" si="0"/>
        <v>44657</v>
      </c>
      <c r="I6" s="37">
        <f t="shared" si="0"/>
        <v>44658</v>
      </c>
      <c r="J6" s="37">
        <f t="shared" si="0"/>
        <v>44659</v>
      </c>
      <c r="K6" s="37">
        <f t="shared" si="0"/>
        <v>44660</v>
      </c>
      <c r="L6" s="37">
        <f t="shared" si="0"/>
        <v>44661</v>
      </c>
      <c r="M6" s="37">
        <f t="shared" si="0"/>
        <v>44662</v>
      </c>
      <c r="N6" s="37">
        <f t="shared" si="0"/>
        <v>44663</v>
      </c>
      <c r="O6" s="37">
        <f t="shared" si="0"/>
        <v>44664</v>
      </c>
      <c r="P6" s="37">
        <f t="shared" si="0"/>
        <v>44665</v>
      </c>
      <c r="Q6" s="37">
        <f t="shared" si="0"/>
        <v>44666</v>
      </c>
      <c r="R6" s="37">
        <f t="shared" si="0"/>
        <v>44667</v>
      </c>
      <c r="S6" s="37">
        <f t="shared" si="0"/>
        <v>44668</v>
      </c>
      <c r="T6" s="37">
        <f t="shared" si="0"/>
        <v>44669</v>
      </c>
      <c r="U6" s="37">
        <f t="shared" si="0"/>
        <v>44670</v>
      </c>
      <c r="V6" s="37">
        <f t="shared" si="0"/>
        <v>44671</v>
      </c>
      <c r="W6" s="37">
        <f t="shared" si="0"/>
        <v>44672</v>
      </c>
      <c r="X6" s="37">
        <f t="shared" si="0"/>
        <v>44673</v>
      </c>
      <c r="Y6" s="37">
        <f t="shared" si="0"/>
        <v>44674</v>
      </c>
      <c r="Z6" s="37">
        <f t="shared" si="0"/>
        <v>44675</v>
      </c>
      <c r="AA6" s="37">
        <f t="shared" si="0"/>
        <v>44676</v>
      </c>
      <c r="AB6" s="37">
        <f t="shared" si="0"/>
        <v>44677</v>
      </c>
      <c r="AC6" s="37">
        <f t="shared" si="0"/>
        <v>44678</v>
      </c>
      <c r="AD6" s="37">
        <f t="shared" si="0"/>
        <v>44679</v>
      </c>
      <c r="AE6" s="37">
        <f>IF(ISERROR(DATE($AF$3,$AU$24,AE5)),"",(DATE($AF$3,$AU$24,AE5)))</f>
        <v>44680</v>
      </c>
      <c r="AF6" s="37">
        <f>IF(ISERROR(DATE($AF$3,$AU$24,AF5)),"",(DATE($AF$3,$AU$24,AF5)))</f>
        <v>44681</v>
      </c>
      <c r="AG6" s="89" t="str">
        <f>IF(ISERROR(DATE($AF$3,$AU$24,AG5)),"",(DATE($AF$3,$AU$24,AG5)))</f>
        <v/>
      </c>
      <c r="AH6" s="145"/>
      <c r="AI6" s="4"/>
    </row>
    <row r="7" spans="1:35" x14ac:dyDescent="0.25">
      <c r="A7" s="79" t="s">
        <v>47</v>
      </c>
      <c r="B7" s="80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7"/>
    </row>
    <row r="8" spans="1:35" ht="15.75" thickBot="1" x14ac:dyDescent="0.3">
      <c r="A8" s="138" t="s">
        <v>61</v>
      </c>
      <c r="B8" s="139"/>
      <c r="C8" s="7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8"/>
    </row>
    <row r="9" spans="1:35" x14ac:dyDescent="0.25">
      <c r="A9" s="74" t="s">
        <v>46</v>
      </c>
      <c r="B9" s="75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8"/>
    </row>
    <row r="10" spans="1:35" ht="39" x14ac:dyDescent="0.25">
      <c r="A10" s="76" t="s">
        <v>56</v>
      </c>
      <c r="B10" s="105" t="s">
        <v>73</v>
      </c>
      <c r="C10" s="55">
        <v>7.5</v>
      </c>
      <c r="D10" s="48"/>
      <c r="E10" s="48"/>
      <c r="F10" s="48">
        <v>0</v>
      </c>
      <c r="G10" s="48">
        <v>7.5</v>
      </c>
      <c r="H10" s="48">
        <v>7.5</v>
      </c>
      <c r="I10" s="48">
        <v>7.5</v>
      </c>
      <c r="J10" s="48">
        <v>7.5</v>
      </c>
      <c r="K10" s="48"/>
      <c r="L10" s="48"/>
      <c r="M10" s="48">
        <v>7.5</v>
      </c>
      <c r="N10" s="48">
        <v>7.5</v>
      </c>
      <c r="O10" s="48">
        <v>7.5</v>
      </c>
      <c r="P10" s="48"/>
      <c r="Q10" s="48"/>
      <c r="R10" s="48"/>
      <c r="S10" s="48"/>
      <c r="T10" s="48"/>
      <c r="U10" s="48"/>
      <c r="V10" s="48">
        <v>7.5</v>
      </c>
      <c r="W10" s="48">
        <v>7.5</v>
      </c>
      <c r="X10" s="48">
        <v>7.5</v>
      </c>
      <c r="Y10" s="48"/>
      <c r="Z10" s="48"/>
      <c r="AA10" s="48">
        <v>3</v>
      </c>
      <c r="AB10" s="48">
        <v>7.5</v>
      </c>
      <c r="AC10" s="48">
        <v>7.5</v>
      </c>
      <c r="AD10" s="48">
        <v>7.5</v>
      </c>
      <c r="AE10" s="48">
        <v>7.5</v>
      </c>
      <c r="AF10" s="48"/>
      <c r="AG10" s="93"/>
      <c r="AH10" s="99">
        <f t="shared" ref="AH10:AH16" si="1">SUM(C10:AG10)</f>
        <v>115.5</v>
      </c>
    </row>
    <row r="11" spans="1:35" ht="27" thickBot="1" x14ac:dyDescent="0.3">
      <c r="A11" s="77" t="s">
        <v>57</v>
      </c>
      <c r="B11" s="82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3"/>
      <c r="AH11" s="99">
        <f t="shared" si="1"/>
        <v>0</v>
      </c>
    </row>
    <row r="12" spans="1:35" ht="15.75" thickBot="1" x14ac:dyDescent="0.3">
      <c r="A12" s="140" t="s">
        <v>62</v>
      </c>
      <c r="B12" s="141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4"/>
      <c r="AH12" s="99"/>
    </row>
    <row r="13" spans="1:35" ht="39.75" thickBot="1" x14ac:dyDescent="0.3">
      <c r="A13" s="83" t="s">
        <v>58</v>
      </c>
      <c r="B13" s="84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3"/>
      <c r="AH13" s="99">
        <f t="shared" si="1"/>
        <v>0</v>
      </c>
    </row>
    <row r="14" spans="1:35" x14ac:dyDescent="0.25">
      <c r="A14" s="136" t="s">
        <v>63</v>
      </c>
      <c r="B14" s="137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5"/>
      <c r="AH14" s="99"/>
    </row>
    <row r="15" spans="1:35" ht="26.25" x14ac:dyDescent="0.25">
      <c r="A15" s="86" t="s">
        <v>60</v>
      </c>
      <c r="B15" s="87" t="s">
        <v>71</v>
      </c>
      <c r="C15" s="55"/>
      <c r="D15" s="48"/>
      <c r="E15" s="48"/>
      <c r="F15" s="48"/>
      <c r="G15" s="48"/>
      <c r="H15" s="48">
        <v>1</v>
      </c>
      <c r="I15" s="48"/>
      <c r="J15" s="48"/>
      <c r="K15" s="48"/>
      <c r="L15" s="48"/>
      <c r="M15" s="48"/>
      <c r="N15" s="48"/>
      <c r="O15" s="48">
        <v>1</v>
      </c>
      <c r="P15" s="48"/>
      <c r="Q15" s="48"/>
      <c r="R15" s="48"/>
      <c r="S15" s="48"/>
      <c r="T15" s="48"/>
      <c r="U15" s="48"/>
      <c r="V15" s="48">
        <v>1</v>
      </c>
      <c r="W15" s="48"/>
      <c r="X15" s="48"/>
      <c r="Y15" s="48"/>
      <c r="Z15" s="48"/>
      <c r="AA15" s="48"/>
      <c r="AB15" s="48"/>
      <c r="AC15" s="48">
        <v>1</v>
      </c>
      <c r="AD15" s="48"/>
      <c r="AE15" s="48"/>
      <c r="AF15" s="48"/>
      <c r="AG15" s="93"/>
      <c r="AH15" s="99">
        <f t="shared" si="1"/>
        <v>4</v>
      </c>
    </row>
    <row r="16" spans="1:35" ht="28.9" customHeight="1" thickBot="1" x14ac:dyDescent="0.3">
      <c r="A16" s="142" t="s">
        <v>59</v>
      </c>
      <c r="B16" s="143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  <c r="AH16" s="100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7.5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7.5</v>
      </c>
      <c r="H17" s="57">
        <f t="shared" si="2"/>
        <v>8.5</v>
      </c>
      <c r="I17" s="57">
        <f t="shared" si="2"/>
        <v>7.5</v>
      </c>
      <c r="J17" s="57">
        <f t="shared" si="2"/>
        <v>7.5</v>
      </c>
      <c r="K17" s="57">
        <f t="shared" si="2"/>
        <v>0</v>
      </c>
      <c r="L17" s="57">
        <f t="shared" si="2"/>
        <v>0</v>
      </c>
      <c r="M17" s="57">
        <f t="shared" si="2"/>
        <v>7.5</v>
      </c>
      <c r="N17" s="57">
        <f t="shared" si="2"/>
        <v>7.5</v>
      </c>
      <c r="O17" s="57">
        <f t="shared" si="2"/>
        <v>8.5</v>
      </c>
      <c r="P17" s="57">
        <f t="shared" si="2"/>
        <v>0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8.5</v>
      </c>
      <c r="W17" s="57">
        <f t="shared" si="2"/>
        <v>7.5</v>
      </c>
      <c r="X17" s="57">
        <f t="shared" si="2"/>
        <v>7.5</v>
      </c>
      <c r="Y17" s="57">
        <f t="shared" si="2"/>
        <v>0</v>
      </c>
      <c r="Z17" s="57">
        <f t="shared" si="2"/>
        <v>0</v>
      </c>
      <c r="AA17" s="57">
        <f t="shared" si="2"/>
        <v>3</v>
      </c>
      <c r="AB17" s="57">
        <f t="shared" si="2"/>
        <v>7.5</v>
      </c>
      <c r="AC17" s="57">
        <f t="shared" si="2"/>
        <v>8.5</v>
      </c>
      <c r="AD17" s="57">
        <f t="shared" si="2"/>
        <v>7.5</v>
      </c>
      <c r="AE17" s="57">
        <f t="shared" si="2"/>
        <v>7.5</v>
      </c>
      <c r="AF17" s="57">
        <f t="shared" si="2"/>
        <v>0</v>
      </c>
      <c r="AG17" s="58">
        <f t="shared" si="2"/>
        <v>0</v>
      </c>
      <c r="AH17" s="58">
        <f t="shared" si="2"/>
        <v>119.5</v>
      </c>
    </row>
    <row r="18" spans="1:53" x14ac:dyDescent="0.25">
      <c r="A18" s="134" t="s">
        <v>44</v>
      </c>
      <c r="B18" s="134"/>
      <c r="C18" s="59">
        <v>0.3125</v>
      </c>
      <c r="D18" s="59"/>
      <c r="E18" s="59"/>
      <c r="F18" s="59"/>
      <c r="G18" s="59">
        <v>0.3125</v>
      </c>
      <c r="H18" s="59">
        <v>0.3125</v>
      </c>
      <c r="I18" s="59">
        <v>0.3125</v>
      </c>
      <c r="J18" s="59">
        <v>0.3125</v>
      </c>
      <c r="K18" s="59"/>
      <c r="L18" s="59"/>
      <c r="M18" s="59">
        <v>0.3125</v>
      </c>
      <c r="N18" s="59">
        <v>0.3125</v>
      </c>
      <c r="O18" s="59">
        <v>0.3125</v>
      </c>
      <c r="P18" s="59"/>
      <c r="Q18" s="59"/>
      <c r="R18" s="59"/>
      <c r="S18" s="59"/>
      <c r="T18" s="59"/>
      <c r="U18" s="59"/>
      <c r="V18" s="59">
        <v>0.3125</v>
      </c>
      <c r="W18" s="59">
        <v>0.3125</v>
      </c>
      <c r="X18" s="59">
        <v>0.3125</v>
      </c>
      <c r="Y18" s="59"/>
      <c r="Z18" s="59"/>
      <c r="AA18" s="59">
        <v>0.3125</v>
      </c>
      <c r="AB18" s="59">
        <v>0.3125</v>
      </c>
      <c r="AC18" s="59">
        <v>0.3125</v>
      </c>
      <c r="AD18" s="59">
        <v>0.3125</v>
      </c>
      <c r="AE18" s="59">
        <v>0.3125</v>
      </c>
      <c r="AF18" s="59"/>
      <c r="AG18" s="59"/>
      <c r="AH18" s="49"/>
    </row>
    <row r="19" spans="1:53" x14ac:dyDescent="0.25">
      <c r="A19" s="135" t="s">
        <v>43</v>
      </c>
      <c r="B19" s="135"/>
      <c r="C19" s="59">
        <v>0.64583333333333337</v>
      </c>
      <c r="D19" s="59"/>
      <c r="E19" s="59"/>
      <c r="F19" s="59"/>
      <c r="G19" s="59">
        <v>0.64583333333333337</v>
      </c>
      <c r="H19" s="59">
        <v>0.72916666666666663</v>
      </c>
      <c r="I19" s="59">
        <v>0.64583333333333337</v>
      </c>
      <c r="J19" s="59">
        <v>0.64583333333333337</v>
      </c>
      <c r="K19" s="59"/>
      <c r="L19" s="59"/>
      <c r="M19" s="59">
        <v>0.64583333333333337</v>
      </c>
      <c r="N19" s="59">
        <v>0.64583333333333337</v>
      </c>
      <c r="O19" s="59">
        <v>0.72916666666666663</v>
      </c>
      <c r="P19" s="59"/>
      <c r="Q19" s="59"/>
      <c r="R19" s="59"/>
      <c r="S19" s="59"/>
      <c r="T19" s="59"/>
      <c r="U19" s="59"/>
      <c r="V19" s="59">
        <v>0.72916666666666663</v>
      </c>
      <c r="W19" s="59">
        <v>0.64583333333333337</v>
      </c>
      <c r="X19" s="59">
        <v>0.64583333333333337</v>
      </c>
      <c r="Y19" s="59"/>
      <c r="Z19" s="59"/>
      <c r="AA19" s="59">
        <v>0.64583333333333337</v>
      </c>
      <c r="AB19" s="59">
        <v>0.64583333333333337</v>
      </c>
      <c r="AC19" s="59">
        <v>0.72916666666666663</v>
      </c>
      <c r="AD19" s="59">
        <v>0.64583333333333337</v>
      </c>
      <c r="AE19" s="59">
        <v>0.64583333333333337</v>
      </c>
      <c r="AF19" s="59"/>
      <c r="AG19" s="59"/>
      <c r="AH19" s="50"/>
    </row>
    <row r="20" spans="1:53" x14ac:dyDescent="0.25">
      <c r="A20" s="131" t="s">
        <v>42</v>
      </c>
      <c r="B20" s="131"/>
      <c r="C20" s="60">
        <f>C19-C18</f>
        <v>0.33333333333333337</v>
      </c>
      <c r="D20" s="60">
        <f t="shared" ref="D20:AG20" si="3">D19-D18</f>
        <v>0</v>
      </c>
      <c r="E20" s="60">
        <f>E19-E18</f>
        <v>0</v>
      </c>
      <c r="F20" s="60">
        <f>F19-F18</f>
        <v>0</v>
      </c>
      <c r="G20" s="60">
        <f t="shared" si="3"/>
        <v>0.33333333333333337</v>
      </c>
      <c r="H20" s="60">
        <f t="shared" si="3"/>
        <v>0.41666666666666663</v>
      </c>
      <c r="I20" s="60">
        <f t="shared" si="3"/>
        <v>0.33333333333333337</v>
      </c>
      <c r="J20" s="60">
        <f t="shared" si="3"/>
        <v>0.33333333333333337</v>
      </c>
      <c r="K20" s="60">
        <f t="shared" si="3"/>
        <v>0</v>
      </c>
      <c r="L20" s="60">
        <f t="shared" si="3"/>
        <v>0</v>
      </c>
      <c r="M20" s="60">
        <f t="shared" si="3"/>
        <v>0.33333333333333337</v>
      </c>
      <c r="N20" s="60">
        <f t="shared" si="3"/>
        <v>0.33333333333333337</v>
      </c>
      <c r="O20" s="60">
        <f t="shared" si="3"/>
        <v>0.41666666666666663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0.41666666666666663</v>
      </c>
      <c r="W20" s="60">
        <f t="shared" si="3"/>
        <v>0.33333333333333337</v>
      </c>
      <c r="X20" s="60">
        <f t="shared" si="3"/>
        <v>0.33333333333333337</v>
      </c>
      <c r="Y20" s="60">
        <f t="shared" si="3"/>
        <v>0</v>
      </c>
      <c r="Z20" s="60">
        <f t="shared" si="3"/>
        <v>0</v>
      </c>
      <c r="AA20" s="60">
        <f t="shared" si="3"/>
        <v>0.33333333333333337</v>
      </c>
      <c r="AB20" s="60">
        <f t="shared" si="3"/>
        <v>0.33333333333333337</v>
      </c>
      <c r="AC20" s="60">
        <f t="shared" si="3"/>
        <v>0.41666666666666663</v>
      </c>
      <c r="AD20" s="60">
        <f t="shared" si="3"/>
        <v>0.33333333333333337</v>
      </c>
      <c r="AE20" s="60">
        <f t="shared" si="3"/>
        <v>0.33333333333333337</v>
      </c>
      <c r="AF20" s="60">
        <f t="shared" si="3"/>
        <v>0</v>
      </c>
      <c r="AG20" s="60">
        <f t="shared" si="3"/>
        <v>0</v>
      </c>
      <c r="AH20" s="51"/>
    </row>
    <row r="21" spans="1:53" x14ac:dyDescent="0.25">
      <c r="A21" s="130" t="s">
        <v>54</v>
      </c>
      <c r="B21" s="131"/>
      <c r="C21" s="66">
        <f>(C20-INT(C20))*24</f>
        <v>8</v>
      </c>
      <c r="D21" s="66">
        <f>(D20-INT(D20))*24</f>
        <v>0</v>
      </c>
      <c r="E21" s="66">
        <f t="shared" ref="E21:AG21" si="4">(E20-INT(E20))*24</f>
        <v>0</v>
      </c>
      <c r="F21" s="66">
        <f t="shared" si="4"/>
        <v>0</v>
      </c>
      <c r="G21" s="66">
        <f>(G20-INT(G20))*24</f>
        <v>8</v>
      </c>
      <c r="H21" s="66">
        <f t="shared" si="4"/>
        <v>10</v>
      </c>
      <c r="I21" s="66">
        <f t="shared" si="4"/>
        <v>8</v>
      </c>
      <c r="J21" s="66">
        <f t="shared" si="4"/>
        <v>8</v>
      </c>
      <c r="K21" s="66">
        <f t="shared" si="4"/>
        <v>0</v>
      </c>
      <c r="L21" s="66">
        <f t="shared" si="4"/>
        <v>0</v>
      </c>
      <c r="M21" s="66">
        <f t="shared" si="4"/>
        <v>8</v>
      </c>
      <c r="N21" s="66">
        <f t="shared" si="4"/>
        <v>8</v>
      </c>
      <c r="O21" s="66">
        <f t="shared" si="4"/>
        <v>10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 t="shared" si="4"/>
        <v>0</v>
      </c>
      <c r="V21" s="66">
        <f t="shared" si="4"/>
        <v>10</v>
      </c>
      <c r="W21" s="66">
        <f t="shared" si="4"/>
        <v>8</v>
      </c>
      <c r="X21" s="66">
        <f t="shared" si="4"/>
        <v>8</v>
      </c>
      <c r="Y21" s="66">
        <f t="shared" si="4"/>
        <v>0</v>
      </c>
      <c r="Z21" s="66">
        <f t="shared" si="4"/>
        <v>0</v>
      </c>
      <c r="AA21" s="66">
        <f t="shared" si="4"/>
        <v>8</v>
      </c>
      <c r="AB21" s="66">
        <f t="shared" si="4"/>
        <v>8</v>
      </c>
      <c r="AC21" s="66">
        <f t="shared" si="4"/>
        <v>10</v>
      </c>
      <c r="AD21" s="66">
        <f t="shared" si="4"/>
        <v>8</v>
      </c>
      <c r="AE21" s="66">
        <f t="shared" si="4"/>
        <v>8</v>
      </c>
      <c r="AF21" s="66">
        <f t="shared" si="4"/>
        <v>0</v>
      </c>
      <c r="AG21" s="61">
        <f t="shared" si="4"/>
        <v>0</v>
      </c>
      <c r="AH21" s="51"/>
    </row>
    <row r="22" spans="1:53" x14ac:dyDescent="0.25">
      <c r="A22" s="81" t="s">
        <v>41</v>
      </c>
      <c r="B22" s="81"/>
      <c r="C22" s="63"/>
      <c r="D22" s="62"/>
      <c r="E22" s="62"/>
      <c r="F22" s="104" t="s">
        <v>70</v>
      </c>
      <c r="G22" s="63"/>
      <c r="H22" s="62"/>
      <c r="I22" s="62"/>
      <c r="J22" s="62"/>
      <c r="K22" s="63"/>
      <c r="L22" s="62"/>
      <c r="M22" s="63"/>
      <c r="N22" s="65"/>
      <c r="O22" s="62"/>
      <c r="P22" s="65" t="s">
        <v>68</v>
      </c>
      <c r="Q22" s="62"/>
      <c r="R22" s="62"/>
      <c r="S22" s="63"/>
      <c r="T22" s="62"/>
      <c r="U22" s="65" t="s">
        <v>68</v>
      </c>
      <c r="V22" s="63"/>
      <c r="W22" s="62"/>
      <c r="X22" s="62"/>
      <c r="Y22" s="62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11" t="s">
        <v>40</v>
      </c>
      <c r="B24" s="112"/>
      <c r="K24" s="115" t="s">
        <v>55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S24" s="1">
        <v>2016</v>
      </c>
      <c r="AU24" s="1">
        <f>MONTH(DATEVALUE(X3&amp;" 1"))</f>
        <v>4</v>
      </c>
      <c r="AV24" s="108" t="s">
        <v>39</v>
      </c>
      <c r="AW24" s="109"/>
      <c r="AX24" s="109"/>
      <c r="AY24" s="109"/>
      <c r="AZ24" s="110"/>
      <c r="BA24" s="8">
        <f>DATE($AF$3,1,1)</f>
        <v>44562</v>
      </c>
    </row>
    <row r="25" spans="1:53" ht="15.75" customHeight="1" thickBot="1" x14ac:dyDescent="0.3">
      <c r="A25" s="113"/>
      <c r="B25" s="114"/>
      <c r="K25" s="118" t="s">
        <v>75</v>
      </c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S25" s="1">
        <v>2017</v>
      </c>
      <c r="AV25" s="108" t="s">
        <v>38</v>
      </c>
      <c r="AW25" s="109"/>
      <c r="AX25" s="109"/>
      <c r="AY25" s="109"/>
      <c r="AZ25" s="110"/>
      <c r="BA25" s="8">
        <f>DATE($AF$3,1,6)</f>
        <v>44567</v>
      </c>
    </row>
    <row r="26" spans="1:53" ht="21" customHeight="1" x14ac:dyDescent="0.25">
      <c r="A26" s="31" t="s">
        <v>37</v>
      </c>
      <c r="B26" s="30">
        <v>115.5</v>
      </c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S26" s="1">
        <v>2018</v>
      </c>
      <c r="AV26" s="101" t="s">
        <v>36</v>
      </c>
      <c r="AW26" s="102"/>
      <c r="AX26" s="102"/>
      <c r="AY26" s="102"/>
      <c r="AZ26" s="103"/>
      <c r="BA26" s="8">
        <f>BA27-3</f>
        <v>44666</v>
      </c>
    </row>
    <row r="27" spans="1:53" x14ac:dyDescent="0.25">
      <c r="A27" s="27" t="s">
        <v>35</v>
      </c>
      <c r="B27" s="29">
        <v>15</v>
      </c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S27" s="1">
        <v>2019</v>
      </c>
      <c r="AV27" s="101" t="s">
        <v>34</v>
      </c>
      <c r="AW27" s="102"/>
      <c r="AX27" s="102"/>
      <c r="AY27" s="102"/>
      <c r="AZ27" s="10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15</v>
      </c>
      <c r="K28" s="167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S28" s="1">
        <v>2020</v>
      </c>
      <c r="AV28" s="101" t="s">
        <v>32</v>
      </c>
      <c r="AW28" s="102"/>
      <c r="AX28" s="102"/>
      <c r="AY28" s="102"/>
      <c r="AZ28" s="10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S29" s="1">
        <v>2021</v>
      </c>
      <c r="AV29" s="101" t="s">
        <v>31</v>
      </c>
      <c r="AW29" s="102"/>
      <c r="AX29" s="102"/>
      <c r="AY29" s="102"/>
      <c r="AZ29" s="10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S30" s="1">
        <v>2022</v>
      </c>
      <c r="AV30" s="101" t="s">
        <v>29</v>
      </c>
      <c r="AW30" s="102"/>
      <c r="AX30" s="102"/>
      <c r="AY30" s="102"/>
      <c r="AZ30" s="10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S31" s="1">
        <v>2023</v>
      </c>
      <c r="AV31" s="101" t="s">
        <v>27</v>
      </c>
      <c r="AW31" s="102"/>
      <c r="AX31" s="102"/>
      <c r="AY31" s="102"/>
      <c r="AZ31" s="10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S32" s="3" t="s">
        <v>25</v>
      </c>
      <c r="AV32" s="101" t="s">
        <v>24</v>
      </c>
      <c r="AW32" s="102"/>
      <c r="AX32" s="102"/>
      <c r="AY32" s="102"/>
      <c r="AZ32" s="10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S33" s="3" t="s">
        <v>22</v>
      </c>
      <c r="AV33" s="101" t="s">
        <v>21</v>
      </c>
      <c r="AW33" s="102"/>
      <c r="AX33" s="102"/>
      <c r="AY33" s="102"/>
      <c r="AZ33" s="10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157.5</v>
      </c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S34" s="3" t="s">
        <v>19</v>
      </c>
      <c r="AV34" s="101" t="s">
        <v>18</v>
      </c>
      <c r="AW34" s="102"/>
      <c r="AX34" s="102"/>
      <c r="AY34" s="102"/>
      <c r="AZ34" s="10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44683</v>
      </c>
      <c r="C35" s="1"/>
      <c r="D35" s="1"/>
      <c r="E35" s="1"/>
      <c r="F35" s="1"/>
      <c r="G35" s="1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  <c r="AS35" s="3" t="s">
        <v>17</v>
      </c>
      <c r="AT35" s="1"/>
      <c r="AU35" s="7"/>
      <c r="AV35" s="101" t="s">
        <v>16</v>
      </c>
      <c r="AW35" s="102"/>
      <c r="AX35" s="102"/>
      <c r="AY35" s="102"/>
      <c r="AZ35" s="10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70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2"/>
      <c r="AS36" s="3" t="s">
        <v>14</v>
      </c>
      <c r="AU36" s="7"/>
      <c r="AV36" s="101" t="s">
        <v>13</v>
      </c>
      <c r="AW36" s="102"/>
      <c r="AX36" s="102"/>
      <c r="AY36" s="102"/>
      <c r="AZ36" s="10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01" t="s">
        <v>11</v>
      </c>
      <c r="AW37" s="102"/>
      <c r="AX37" s="102"/>
      <c r="AY37" s="102"/>
      <c r="AZ37" s="10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6" t="s">
        <v>9</v>
      </c>
      <c r="C38" s="106"/>
      <c r="D38" s="106"/>
      <c r="E38" s="10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73" t="s">
        <v>64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x14ac:dyDescent="0.2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1:12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1:12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12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12" x14ac:dyDescent="0.25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2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12" x14ac:dyDescent="0.25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2" x14ac:dyDescent="0.2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1:12" x14ac:dyDescent="0.25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</row>
    <row r="17" spans="1:13" x14ac:dyDescent="0.25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3" x14ac:dyDescent="0.2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</row>
    <row r="19" spans="1:13" x14ac:dyDescent="0.25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1:13" x14ac:dyDescent="0.25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1:13" x14ac:dyDescent="0.25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3" x14ac:dyDescent="0.2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</row>
    <row r="23" spans="1:13" x14ac:dyDescent="0.2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3" x14ac:dyDescent="0.2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8"/>
    </row>
    <row r="25" spans="1:13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</row>
    <row r="26" spans="1:13" ht="193.5" customHeight="1" x14ac:dyDescent="0.2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2022-04-22T07:58:10Z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