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9\MŠ\"/>
    </mc:Choice>
  </mc:AlternateContent>
  <xr:revisionPtr revIDLastSave="0" documentId="8_{4E5E16CE-2C0B-4BC7-B4D9-DDAE77A312BB}" xr6:coauthVersionLast="47" xr6:coauthVersionMax="47" xr10:uidLastSave="{00000000-0000-0000-0000-000000000000}"/>
  <bookViews>
    <workbookView xWindow="-120" yWindow="-120" windowWidth="29040" windowHeight="15840" tabRatio="868" activeTab="2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X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I6" i="6"/>
  <c r="E6" i="6"/>
  <c r="M6" i="6"/>
  <c r="U6" i="6"/>
  <c r="AC6" i="6"/>
  <c r="F6" i="6"/>
  <c r="N6" i="6"/>
  <c r="V6" i="6"/>
  <c r="AF5" i="6"/>
  <c r="AF6" i="6" s="1"/>
  <c r="Q6" i="6"/>
  <c r="Y6" i="6"/>
  <c r="AG5" i="6"/>
  <c r="AG6" i="6" s="1"/>
  <c r="J6" i="6"/>
  <c r="R6" i="6"/>
  <c r="Z6" i="6"/>
  <c r="AH17" i="7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<sst xmlns="http://schemas.openxmlformats.org/spreadsheetml/2006/main" count="229" uniqueCount="77">
  <si>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</si>
  <si>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</si>
  <si>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</si>
  <si>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</si>
  <si>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</si>
  <si>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</si>
  <si>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</si>
  <si>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</si>
  <si>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</si>
  <si>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</si>
  <si>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</si>
  <si>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</si>
  <si>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</si>
  <si>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</si>
  <si>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</si>
  <si>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</si>
  <si>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</si>
  <si>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</si>
  <si>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</si>
  <si>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</si>
  <si>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</si>
  <si>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</si>
  <si>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</si>
  <si>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</si>
  <si>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</si>
  <si>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</si>
  <si>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</si>
  <si>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</si>
  <si>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</si>
  <si>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</si>
  <si>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</si>
  <si>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</si>
  <si>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</si>
  <si>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</si>
  <si>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</si>
  <si>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</si>
  <si>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</si>
  <si>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</si>
  <si>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</si>
  <si>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</si>
  <si>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</si>
  <si>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</si>
  <si>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</si>
  <si>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</si>
  <si>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</si>
  <si>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</si>
  <si>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</si>
  <si>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</si>
  <si>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</si>
  <si>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</si>
  <si>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</si>
  <si>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</si>
  <si>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</si>
  <si>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</si>
  <si>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</si>
  <si>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</si>
  <si>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</si>
  <si>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</si>
  <si>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</si>
  <si>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</si>
  <si>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</si>
  <si>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</si>
  <si>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</si>
  <si>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</si>
  <si>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</si>
  <si>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</si>
  <si>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</si>
  <si>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</si>
  <si>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</si>
  <si>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</si>
  <si>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</si>
  <si>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</si>
  <si>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</si>
  <si>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</si>
  <si>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</si>
  <si>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S</t>
  </si>
  <si>
    <t>D-3,5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</si>
</sst>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8" fillId="8" borderId="0" applyNumberFormat="0" applyBorder="0" applyAlignment="0" applyProtection="0"/>
    <xf numFmtId="0" fontId="27" fillId="0" borderId="0"/>
    <xf numFmtId="0" fontId="3" fillId="0" borderId="0"/>
    <xf numFmtId="0" fontId="4" fillId="0" borderId="0"/>
  </cellStyleXfs>
  <cellXfs count="180">
    <xf numFmtId="0" fontId="0" fillId="0" borderId="0" xfId="0"/>
    <xf numFmtId="0" fontId="27" fillId="0" borderId="0" xfId="2"/>
    <xf numFmtId="164" fontId="27" fillId="0" borderId="0" xfId="2" applyNumberFormat="1"/>
    <xf numFmtId="165" fontId="27" fillId="0" borderId="0" xfId="2" applyNumberFormat="1"/>
    <xf numFmtId="0" fontId="27" fillId="0" borderId="0" xfId="2" applyBorder="1"/>
    <xf numFmtId="166" fontId="5" fillId="0" borderId="1" xfId="4" applyNumberFormat="1" applyFont="1" applyFill="1" applyBorder="1" applyAlignment="1" applyProtection="1"/>
    <xf numFmtId="0" fontId="5" fillId="0" borderId="1" xfId="4" applyFont="1" applyFill="1" applyBorder="1" applyAlignment="1" applyProtection="1"/>
    <xf numFmtId="14" fontId="27" fillId="0" borderId="0" xfId="2" applyNumberFormat="1"/>
    <xf numFmtId="166" fontId="5" fillId="0" borderId="2" xfId="4" applyNumberFormat="1" applyFont="1" applyFill="1" applyBorder="1" applyAlignment="1" applyProtection="1"/>
    <xf numFmtId="0" fontId="5" fillId="0" borderId="3" xfId="4" applyFont="1" applyFill="1" applyBorder="1" applyAlignment="1" applyProtection="1"/>
    <xf numFmtId="0" fontId="5" fillId="0" borderId="4" xfId="4" applyFont="1" applyFill="1" applyBorder="1" applyAlignment="1" applyProtection="1"/>
    <xf numFmtId="0" fontId="5" fillId="0" borderId="5" xfId="4" applyFont="1" applyFill="1" applyBorder="1" applyAlignment="1" applyProtection="1"/>
    <xf numFmtId="0" fontId="18" fillId="2" borderId="6" xfId="2" applyFont="1" applyFill="1" applyBorder="1" applyAlignment="1">
      <alignment horizontal="center" vertical="center" wrapText="1"/>
    </xf>
    <xf numFmtId="0" fontId="5" fillId="0" borderId="7" xfId="4" applyFont="1" applyFill="1" applyBorder="1" applyAlignment="1" applyProtection="1"/>
    <xf numFmtId="0" fontId="5" fillId="0" borderId="8" xfId="4" applyFont="1" applyFill="1" applyBorder="1" applyAlignment="1" applyProtection="1"/>
    <xf numFmtId="0" fontId="5" fillId="0" borderId="9" xfId="4" applyFont="1" applyFill="1" applyBorder="1" applyAlignment="1" applyProtection="1"/>
    <xf numFmtId="14" fontId="27" fillId="0" borderId="0" xfId="2" applyNumberFormat="1" applyFill="1"/>
    <xf numFmtId="0" fontId="27" fillId="0" borderId="0" xfId="2" applyFill="1"/>
    <xf numFmtId="0" fontId="6" fillId="0" borderId="0" xfId="2" applyFont="1" applyBorder="1" applyAlignment="1" applyProtection="1">
      <alignment vertical="top" wrapText="1"/>
      <protection locked="0"/>
    </xf>
    <xf numFmtId="0" fontId="6" fillId="0" borderId="10" xfId="2" applyFont="1" applyBorder="1" applyAlignment="1" applyProtection="1">
      <alignment vertical="top" wrapText="1"/>
      <protection locked="0"/>
    </xf>
    <xf numFmtId="0" fontId="6" fillId="3" borderId="11" xfId="2" applyFont="1" applyFill="1" applyBorder="1" applyAlignment="1" applyProtection="1">
      <alignment vertical="center" wrapText="1"/>
      <protection locked="0"/>
    </xf>
    <xf numFmtId="0" fontId="6" fillId="3" borderId="12" xfId="2" applyFont="1" applyFill="1" applyBorder="1" applyAlignment="1" applyProtection="1">
      <alignment vertical="center"/>
      <protection locked="0"/>
    </xf>
    <xf numFmtId="167" fontId="27" fillId="3" borderId="13" xfId="2" applyNumberFormat="1" applyFill="1" applyBorder="1"/>
    <xf numFmtId="0" fontId="17" fillId="3" borderId="6" xfId="2" applyFont="1" applyFill="1" applyBorder="1"/>
    <xf numFmtId="0" fontId="7" fillId="3" borderId="11" xfId="2" applyFont="1" applyFill="1" applyBorder="1" applyAlignment="1"/>
    <xf numFmtId="0" fontId="7" fillId="3" borderId="9" xfId="2" applyFont="1" applyFill="1" applyBorder="1" applyAlignment="1"/>
    <xf numFmtId="4" fontId="7" fillId="0" borderId="2" xfId="2" applyNumberFormat="1" applyFont="1" applyBorder="1" applyProtection="1">
      <protection locked="0"/>
    </xf>
    <xf numFmtId="167" fontId="7" fillId="0" borderId="15" xfId="2" applyNumberFormat="1" applyFont="1" applyBorder="1" applyProtection="1">
      <protection locked="0"/>
    </xf>
    <xf numFmtId="0" fontId="7" fillId="3" borderId="16" xfId="2" applyFont="1" applyFill="1" applyBorder="1" applyAlignment="1">
      <alignment vertical="center"/>
    </xf>
    <xf numFmtId="168" fontId="27" fillId="4" borderId="0" xfId="2" applyNumberFormat="1" applyFill="1" applyBorder="1"/>
    <xf numFmtId="0" fontId="27" fillId="0" borderId="0" xfId="2" applyBorder="1" applyAlignment="1"/>
    <xf numFmtId="0" fontId="17" fillId="0" borderId="0" xfId="2" applyFont="1"/>
    <xf numFmtId="0" fontId="27" fillId="3" borderId="19" xfId="2" applyFill="1" applyBorder="1"/>
    <xf numFmtId="0" fontId="27" fillId="3" borderId="21" xfId="2" applyFill="1" applyBorder="1"/>
    <xf numFmtId="169" fontId="27" fillId="3" borderId="24" xfId="2" applyNumberFormat="1" applyFill="1" applyBorder="1"/>
    <xf numFmtId="169" fontId="27" fillId="3" borderId="18" xfId="2" applyNumberFormat="1" applyFill="1" applyBorder="1"/>
    <xf numFmtId="0" fontId="27" fillId="5" borderId="21" xfId="2" applyFill="1" applyBorder="1"/>
    <xf numFmtId="0" fontId="27" fillId="5" borderId="20" xfId="2" applyFill="1" applyBorder="1"/>
    <xf numFmtId="0" fontId="27" fillId="3" borderId="25" xfId="2" applyFill="1" applyBorder="1"/>
    <xf numFmtId="0" fontId="27" fillId="0" borderId="26" xfId="2" applyBorder="1"/>
    <xf numFmtId="0" fontId="3" fillId="0" borderId="0" xfId="3"/>
    <xf numFmtId="0" fontId="20" fillId="0" borderId="0" xfId="3" applyFont="1" applyBorder="1" applyAlignment="1">
      <alignment vertical="top"/>
    </xf>
    <xf numFmtId="0" fontId="3" fillId="0" borderId="0" xfId="3" applyBorder="1"/>
    <xf numFmtId="0" fontId="21" fillId="0" borderId="0" xfId="3" applyFont="1" applyBorder="1" applyAlignment="1">
      <alignment vertical="top" wrapText="1"/>
    </xf>
    <xf numFmtId="0" fontId="22" fillId="0" borderId="0" xfId="2" applyFont="1"/>
    <xf numFmtId="4" fontId="27" fillId="0" borderId="17" xfId="2" applyNumberFormat="1" applyBorder="1"/>
    <xf numFmtId="4" fontId="27" fillId="3" borderId="17" xfId="2" applyNumberFormat="1" applyFill="1" applyBorder="1"/>
    <xf numFmtId="4" fontId="27" fillId="3" borderId="27" xfId="2" applyNumberFormat="1" applyFill="1" applyBorder="1"/>
    <xf numFmtId="4" fontId="27" fillId="6" borderId="17" xfId="2" applyNumberFormat="1" applyFill="1" applyBorder="1"/>
    <xf numFmtId="4" fontId="27" fillId="3" borderId="28" xfId="2" applyNumberFormat="1" applyFill="1" applyBorder="1"/>
    <xf numFmtId="0" fontId="27" fillId="3" borderId="29" xfId="2" applyFill="1" applyBorder="1"/>
    <xf numFmtId="0" fontId="27" fillId="3" borderId="24" xfId="2" applyFill="1" applyBorder="1"/>
    <xf numFmtId="4" fontId="27" fillId="0" borderId="7" xfId="2" applyNumberFormat="1" applyBorder="1"/>
    <xf numFmtId="4" fontId="27" fillId="0" borderId="27" xfId="2" applyNumberFormat="1" applyBorder="1"/>
    <xf numFmtId="4" fontId="27" fillId="3" borderId="30" xfId="2" applyNumberFormat="1" applyFill="1" applyBorder="1"/>
    <xf numFmtId="4" fontId="27" fillId="3" borderId="25" xfId="2" applyNumberFormat="1" applyFill="1" applyBorder="1"/>
    <xf numFmtId="168" fontId="19" fillId="6" borderId="17" xfId="2" applyNumberFormat="1" applyFont="1" applyFill="1" applyBorder="1" applyProtection="1"/>
    <xf numFmtId="168" fontId="19" fillId="6" borderId="17" xfId="2" applyNumberFormat="1" applyFont="1" applyFill="1" applyBorder="1"/>
    <xf numFmtId="168" fontId="27" fillId="4" borderId="17" xfId="2" applyNumberFormat="1" applyFill="1" applyBorder="1" applyAlignment="1">
      <alignment horizontal="center"/>
    </xf>
    <xf numFmtId="14" fontId="6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9" fillId="9" borderId="17" xfId="2" applyNumberFormat="1" applyFont="1" applyFill="1" applyBorder="1"/>
    <xf numFmtId="0" fontId="27" fillId="11" borderId="17" xfId="2" applyFill="1" applyBorder="1"/>
    <xf numFmtId="4" fontId="27" fillId="11" borderId="7" xfId="2" applyNumberFormat="1" applyFill="1" applyBorder="1"/>
    <xf numFmtId="4" fontId="27" fillId="11" borderId="27" xfId="2" applyNumberFormat="1" applyFill="1" applyBorder="1"/>
    <xf numFmtId="4" fontId="27" fillId="11" borderId="17" xfId="2" applyNumberFormat="1" applyFill="1" applyBorder="1"/>
    <xf numFmtId="4" fontId="27" fillId="10" borderId="7" xfId="2" applyNumberFormat="1" applyFill="1" applyBorder="1"/>
    <xf numFmtId="4" fontId="27" fillId="10" borderId="27" xfId="2" applyNumberFormat="1" applyFill="1" applyBorder="1"/>
    <xf numFmtId="4" fontId="27" fillId="10" borderId="17" xfId="2" applyNumberFormat="1" applyFill="1" applyBorder="1"/>
    <xf numFmtId="0" fontId="19" fillId="5" borderId="12" xfId="2" applyFont="1" applyFill="1" applyBorder="1" applyAlignment="1">
      <alignment wrapText="1"/>
    </xf>
    <xf numFmtId="0" fontId="9" fillId="0" borderId="46" xfId="2" applyFont="1" applyFill="1" applyBorder="1" applyAlignment="1"/>
    <xf numFmtId="0" fontId="9" fillId="5" borderId="47" xfId="2" applyFont="1" applyFill="1" applyBorder="1" applyAlignment="1">
      <alignment wrapText="1"/>
    </xf>
    <xf numFmtId="0" fontId="19" fillId="5" borderId="11" xfId="2" applyFont="1" applyFill="1" applyBorder="1" applyAlignment="1">
      <alignment wrapText="1"/>
    </xf>
    <xf numFmtId="0" fontId="27" fillId="11" borderId="7" xfId="2" applyFill="1" applyBorder="1"/>
    <xf numFmtId="0" fontId="19" fillId="5" borderId="20" xfId="2" applyFont="1" applyFill="1" applyBorder="1" applyAlignment="1">
      <alignment wrapText="1"/>
    </xf>
    <xf numFmtId="0" fontId="9" fillId="0" borderId="34" xfId="2" applyFont="1" applyFill="1" applyBorder="1" applyAlignment="1"/>
    <xf numFmtId="0" fontId="23" fillId="7" borderId="28" xfId="2" applyFont="1" applyFill="1" applyBorder="1" applyAlignment="1"/>
    <xf numFmtId="14" fontId="23" fillId="0" borderId="49" xfId="2" applyNumberFormat="1" applyFont="1" applyFill="1" applyBorder="1" applyAlignment="1">
      <alignment wrapText="1"/>
    </xf>
    <xf numFmtId="0" fontId="9" fillId="5" borderId="30" xfId="2" applyFont="1" applyFill="1" applyBorder="1" applyAlignment="1">
      <alignment wrapText="1"/>
    </xf>
    <xf numFmtId="4" fontId="27" fillId="0" borderId="41" xfId="2" applyNumberFormat="1" applyBorder="1"/>
    <xf numFmtId="0" fontId="9" fillId="10" borderId="47" xfId="2" applyFont="1" applyFill="1" applyBorder="1" applyAlignment="1">
      <alignment wrapText="1"/>
    </xf>
    <xf numFmtId="0" fontId="23" fillId="0" borderId="48" xfId="2" applyFont="1" applyFill="1" applyBorder="1" applyAlignment="1"/>
    <xf numFmtId="0" fontId="27" fillId="5" borderId="50" xfId="2" applyFill="1" applyBorder="1"/>
    <xf numFmtId="169" fontId="27" fillId="3" borderId="0" xfId="2" applyNumberFormat="1" applyFill="1" applyBorder="1"/>
    <xf numFmtId="0" fontId="27" fillId="3" borderId="50" xfId="2" applyFill="1" applyBorder="1"/>
    <xf numFmtId="0" fontId="27" fillId="11" borderId="36" xfId="2" applyFill="1" applyBorder="1"/>
    <xf numFmtId="0" fontId="27" fillId="3" borderId="42" xfId="2" applyFill="1" applyBorder="1"/>
    <xf numFmtId="4" fontId="27" fillId="0" borderId="36" xfId="2" applyNumberFormat="1" applyBorder="1"/>
    <xf numFmtId="4" fontId="27" fillId="10" borderId="36" xfId="2" applyNumberFormat="1" applyFill="1" applyBorder="1"/>
    <xf numFmtId="4" fontId="27" fillId="0" borderId="39" xfId="2" applyNumberFormat="1" applyBorder="1"/>
    <xf numFmtId="0" fontId="27" fillId="3" borderId="37" xfId="2" applyFill="1" applyBorder="1"/>
    <xf numFmtId="0" fontId="27" fillId="3" borderId="51" xfId="2" applyFill="1" applyBorder="1"/>
    <xf numFmtId="4" fontId="27" fillId="3" borderId="52" xfId="2" applyNumberFormat="1" applyFill="1" applyBorder="1"/>
    <xf numFmtId="4" fontId="27" fillId="3" borderId="53" xfId="2" applyNumberFormat="1" applyFill="1" applyBorder="1"/>
    <xf numFmtId="0" fontId="5" fillId="0" borderId="9" xfId="4" applyFont="1" applyFill="1" applyBorder="1" applyAlignment="1" applyProtection="1"/>
    <xf numFmtId="0" fontId="5" fillId="0" borderId="8" xfId="4" applyFont="1" applyFill="1" applyBorder="1" applyAlignment="1" applyProtection="1"/>
    <xf numFmtId="0" fontId="5" fillId="0" borderId="7" xfId="4" applyFont="1" applyFill="1" applyBorder="1" applyAlignment="1" applyProtection="1"/>
    <xf numFmtId="14" fontId="23" fillId="0" borderId="48" xfId="2" applyNumberFormat="1" applyFont="1" applyFill="1" applyBorder="1" applyAlignment="1">
      <alignment wrapText="1"/>
    </xf>
    <xf numFmtId="4" fontId="27" fillId="0" borderId="47" xfId="2" applyNumberFormat="1" applyBorder="1"/>
    <xf numFmtId="168" fontId="9" fillId="4" borderId="17" xfId="2" applyNumberFormat="1" applyFont="1" applyFill="1" applyBorder="1"/>
    <xf numFmtId="168" fontId="3" fillId="4" borderId="17" xfId="2" applyNumberFormat="1" applyFont="1" applyFill="1" applyBorder="1" applyAlignment="1">
      <alignment horizontal="center"/>
    </xf>
    <xf numFmtId="0" fontId="7" fillId="0" borderId="2" xfId="2" applyFont="1" applyBorder="1"/>
    <xf numFmtId="0" fontId="7" fillId="0" borderId="14" xfId="2" applyFont="1" applyBorder="1"/>
    <xf numFmtId="168" fontId="2" fillId="4" borderId="17" xfId="2" applyNumberFormat="1" applyFont="1" applyFill="1" applyBorder="1" applyAlignment="1">
      <alignment horizontal="center"/>
    </xf>
    <xf numFmtId="0" fontId="24" fillId="0" borderId="31" xfId="2" applyFont="1" applyFill="1" applyBorder="1" applyAlignment="1">
      <alignment horizontal="left" vertical="center" wrapText="1"/>
    </xf>
    <xf numFmtId="0" fontId="24" fillId="0" borderId="32" xfId="2" applyFont="1" applyFill="1" applyBorder="1" applyAlignment="1">
      <alignment horizontal="left" vertical="center" wrapText="1"/>
    </xf>
    <xf numFmtId="0" fontId="5" fillId="0" borderId="9" xfId="4" applyFont="1" applyFill="1" applyBorder="1" applyAlignment="1" applyProtection="1"/>
    <xf numFmtId="0" fontId="5" fillId="0" borderId="8" xfId="4" applyFont="1" applyFill="1" applyBorder="1" applyAlignment="1" applyProtection="1"/>
    <xf numFmtId="0" fontId="5" fillId="0" borderId="7" xfId="4" applyFont="1" applyFill="1" applyBorder="1" applyAlignment="1" applyProtection="1"/>
    <xf numFmtId="0" fontId="8" fillId="3" borderId="33" xfId="2" applyFont="1" applyFill="1" applyBorder="1" applyAlignment="1" applyProtection="1">
      <alignment horizontal="center" vertical="center" wrapText="1"/>
      <protection locked="0"/>
    </xf>
    <xf numFmtId="0" fontId="8" fillId="3" borderId="34" xfId="2" applyFont="1" applyFill="1" applyBorder="1" applyAlignment="1" applyProtection="1">
      <alignment horizontal="center" vertical="center" wrapText="1"/>
      <protection locked="0"/>
    </xf>
    <xf numFmtId="0" fontId="8" fillId="3" borderId="35" xfId="2" applyFont="1" applyFill="1" applyBorder="1" applyAlignment="1" applyProtection="1">
      <alignment horizontal="center" vertical="center" wrapText="1"/>
      <protection locked="0"/>
    </xf>
    <xf numFmtId="0" fontId="8" fillId="3" borderId="14" xfId="2" applyFont="1" applyFill="1" applyBorder="1" applyAlignment="1" applyProtection="1">
      <alignment horizontal="center" vertical="center" wrapText="1"/>
      <protection locked="0"/>
    </xf>
    <xf numFmtId="0" fontId="33" fillId="3" borderId="6" xfId="2" applyFont="1" applyFill="1" applyBorder="1" applyAlignment="1">
      <alignment horizontal="center"/>
    </xf>
    <xf numFmtId="0" fontId="33" fillId="3" borderId="31" xfId="2" applyFont="1" applyFill="1" applyBorder="1" applyAlignment="1">
      <alignment horizontal="center"/>
    </xf>
    <xf numFmtId="0" fontId="33" fillId="3" borderId="32" xfId="2" applyFont="1" applyFill="1" applyBorder="1" applyAlignment="1">
      <alignment horizontal="center"/>
    </xf>
    <xf numFmtId="0" fontId="34" fillId="0" borderId="33" xfId="2" applyFont="1" applyFill="1" applyBorder="1" applyAlignment="1">
      <alignment horizontal="left" vertical="top" wrapText="1"/>
    </xf>
    <xf numFmtId="0" fontId="35" fillId="0" borderId="1" xfId="2" applyFont="1" applyFill="1" applyBorder="1" applyAlignment="1">
      <alignment horizontal="left" vertical="top"/>
    </xf>
    <xf numFmtId="0" fontId="35" fillId="0" borderId="34" xfId="2" applyFon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5" fillId="0" borderId="0" xfId="2" applyFont="1" applyFill="1" applyBorder="1" applyAlignment="1">
      <alignment horizontal="left" vertical="top"/>
    </xf>
    <xf numFmtId="0" fontId="35" fillId="0" borderId="23" xfId="2" applyFont="1" applyFill="1" applyBorder="1" applyAlignment="1">
      <alignment horizontal="left" vertical="top"/>
    </xf>
    <xf numFmtId="0" fontId="35" fillId="0" borderId="22" xfId="2" applyFont="1" applyFill="1" applyBorder="1" applyAlignment="1"/>
    <xf numFmtId="0" fontId="35" fillId="0" borderId="0" xfId="2" applyFont="1" applyFill="1" applyBorder="1" applyAlignment="1"/>
    <xf numFmtId="0" fontId="35" fillId="0" borderId="23" xfId="2" applyFont="1" applyFill="1" applyBorder="1" applyAlignment="1"/>
    <xf numFmtId="0" fontId="35" fillId="0" borderId="35" xfId="2" applyFont="1" applyFill="1" applyBorder="1" applyAlignment="1"/>
    <xf numFmtId="0" fontId="35" fillId="0" borderId="26" xfId="2" applyFont="1" applyFill="1" applyBorder="1" applyAlignment="1"/>
    <xf numFmtId="0" fontId="35" fillId="0" borderId="14" xfId="2" applyFont="1" applyFill="1" applyBorder="1" applyAlignment="1"/>
    <xf numFmtId="0" fontId="17" fillId="6" borderId="17" xfId="2" applyFont="1" applyFill="1" applyBorder="1" applyAlignment="1"/>
    <xf numFmtId="0" fontId="27" fillId="6" borderId="17" xfId="2" applyFill="1" applyBorder="1" applyAlignment="1"/>
    <xf numFmtId="0" fontId="27" fillId="3" borderId="33" xfId="2" applyFill="1" applyBorder="1" applyAlignment="1"/>
    <xf numFmtId="0" fontId="27" fillId="0" borderId="34" xfId="2" applyBorder="1" applyAlignment="1"/>
    <xf numFmtId="0" fontId="19" fillId="0" borderId="17" xfId="2" applyFont="1" applyFill="1" applyBorder="1" applyAlignment="1"/>
    <xf numFmtId="0" fontId="19" fillId="0" borderId="27" xfId="2" applyFont="1" applyFill="1" applyBorder="1" applyAlignment="1"/>
    <xf numFmtId="0" fontId="30" fillId="10" borderId="16" xfId="2" applyFont="1" applyFill="1" applyBorder="1" applyAlignment="1">
      <alignment horizontal="center" wrapText="1"/>
    </xf>
    <xf numFmtId="0" fontId="30" fillId="10" borderId="46" xfId="2" applyFont="1" applyFill="1" applyBorder="1" applyAlignment="1">
      <alignment horizontal="center" wrapText="1"/>
    </xf>
    <xf numFmtId="0" fontId="30" fillId="11" borderId="11" xfId="2" applyFont="1" applyFill="1" applyBorder="1" applyAlignment="1">
      <alignment horizontal="center" wrapText="1"/>
    </xf>
    <xf numFmtId="0" fontId="30" fillId="11" borderId="10" xfId="2" applyFont="1" applyFill="1" applyBorder="1" applyAlignment="1">
      <alignment horizontal="center" wrapText="1"/>
    </xf>
    <xf numFmtId="0" fontId="30" fillId="11" borderId="6" xfId="2" applyFont="1" applyFill="1" applyBorder="1" applyAlignment="1">
      <alignment horizontal="center" wrapText="1"/>
    </xf>
    <xf numFmtId="0" fontId="30" fillId="11" borderId="32" xfId="2" applyFont="1" applyFill="1" applyBorder="1" applyAlignment="1">
      <alignment horizontal="center" wrapText="1"/>
    </xf>
    <xf numFmtId="0" fontId="19" fillId="5" borderId="37" xfId="2" applyFont="1" applyFill="1" applyBorder="1" applyAlignment="1">
      <alignment horizontal="center" vertical="center" wrapText="1"/>
    </xf>
    <xf numFmtId="0" fontId="19" fillId="5" borderId="38" xfId="2" applyFont="1" applyFill="1" applyBorder="1" applyAlignment="1">
      <alignment horizontal="center" vertical="center" wrapText="1"/>
    </xf>
    <xf numFmtId="0" fontId="27" fillId="0" borderId="0" xfId="2" applyAlignment="1">
      <alignment horizontal="center" vertical="center"/>
    </xf>
    <xf numFmtId="0" fontId="28" fillId="8" borderId="31" xfId="1" applyBorder="1" applyAlignment="1"/>
    <xf numFmtId="0" fontId="27" fillId="0" borderId="31" xfId="2" applyBorder="1" applyAlignment="1"/>
    <xf numFmtId="0" fontId="27" fillId="0" borderId="32" xfId="2" applyBorder="1" applyAlignment="1"/>
    <xf numFmtId="0" fontId="28" fillId="8" borderId="6" xfId="1" applyNumberFormat="1" applyBorder="1" applyAlignment="1">
      <alignment horizontal="left"/>
    </xf>
    <xf numFmtId="0" fontId="27" fillId="0" borderId="31" xfId="2" applyNumberFormat="1" applyBorder="1" applyAlignment="1">
      <alignment horizontal="left"/>
    </xf>
    <xf numFmtId="0" fontId="27" fillId="0" borderId="32" xfId="2" applyNumberFormat="1" applyBorder="1" applyAlignment="1">
      <alignment horizontal="left"/>
    </xf>
    <xf numFmtId="0" fontId="25" fillId="8" borderId="6" xfId="1" applyFont="1" applyBorder="1" applyAlignment="1">
      <alignment horizontal="center"/>
    </xf>
    <xf numFmtId="0" fontId="27" fillId="0" borderId="31" xfId="2" applyBorder="1" applyAlignment="1">
      <alignment horizontal="center"/>
    </xf>
    <xf numFmtId="0" fontId="27" fillId="0" borderId="32" xfId="2" applyBorder="1" applyAlignment="1">
      <alignment horizontal="center"/>
    </xf>
    <xf numFmtId="49" fontId="28" fillId="8" borderId="6" xfId="1" applyNumberFormat="1" applyBorder="1" applyAlignment="1">
      <alignment horizontal="center"/>
    </xf>
    <xf numFmtId="49" fontId="27" fillId="0" borderId="31" xfId="2" applyNumberFormat="1" applyBorder="1" applyAlignment="1">
      <alignment horizontal="center"/>
    </xf>
    <xf numFmtId="49" fontId="27" fillId="0" borderId="32" xfId="2" applyNumberFormat="1" applyBorder="1" applyAlignment="1">
      <alignment horizontal="center"/>
    </xf>
    <xf numFmtId="0" fontId="28" fillId="8" borderId="6" xfId="1" applyBorder="1" applyAlignment="1">
      <alignment horizontal="center"/>
    </xf>
    <xf numFmtId="0" fontId="28" fillId="8" borderId="31" xfId="1" applyBorder="1" applyAlignment="1">
      <alignment horizontal="center"/>
    </xf>
    <xf numFmtId="0" fontId="28" fillId="8" borderId="32" xfId="1" applyBorder="1" applyAlignment="1">
      <alignment horizontal="center"/>
    </xf>
    <xf numFmtId="0" fontId="28" fillId="8" borderId="6" xfId="1" applyBorder="1" applyAlignment="1">
      <alignment horizontal="right"/>
    </xf>
    <xf numFmtId="0" fontId="28" fillId="8" borderId="32" xfId="1" applyBorder="1" applyAlignment="1">
      <alignment horizontal="right"/>
    </xf>
    <xf numFmtId="0" fontId="28" fillId="8" borderId="31" xfId="1" applyBorder="1" applyAlignment="1">
      <alignment horizontal="right"/>
    </xf>
    <xf numFmtId="0" fontId="34" fillId="0" borderId="1" xfId="2" applyFont="1" applyFill="1" applyBorder="1" applyAlignment="1">
      <alignment horizontal="left" vertical="top" wrapText="1"/>
    </xf>
    <xf numFmtId="0" fontId="34" fillId="0" borderId="34" xfId="2" applyFont="1" applyFill="1" applyBorder="1" applyAlignment="1">
      <alignment horizontal="left" vertical="top" wrapText="1"/>
    </xf>
    <xf numFmtId="0" fontId="34" fillId="0" borderId="22" xfId="2" applyFont="1" applyFill="1" applyBorder="1" applyAlignment="1">
      <alignment horizontal="left" vertical="top" wrapText="1"/>
    </xf>
    <xf numFmtId="0" fontId="34" fillId="0" borderId="0" xfId="2" applyFont="1" applyFill="1" applyBorder="1" applyAlignment="1">
      <alignment horizontal="left" vertical="top" wrapText="1"/>
    </xf>
    <xf numFmtId="0" fontId="34" fillId="0" borderId="23" xfId="2" applyFont="1" applyFill="1" applyBorder="1" applyAlignment="1">
      <alignment horizontal="left" vertical="top" wrapText="1"/>
    </xf>
    <xf numFmtId="0" fontId="34" fillId="0" borderId="35" xfId="2" applyFont="1" applyFill="1" applyBorder="1" applyAlignment="1">
      <alignment horizontal="left" vertical="top" wrapText="1"/>
    </xf>
    <xf numFmtId="0" fontId="34" fillId="0" borderId="26" xfId="2" applyFont="1" applyFill="1" applyBorder="1" applyAlignment="1">
      <alignment horizontal="left" vertical="top" wrapText="1"/>
    </xf>
    <xf numFmtId="0" fontId="34" fillId="0" borderId="14" xfId="2" applyFont="1" applyFill="1" applyBorder="1" applyAlignment="1">
      <alignment horizontal="left" vertical="top" wrapText="1"/>
    </xf>
    <xf numFmtId="0" fontId="14" fillId="0" borderId="39" xfId="3" applyFont="1" applyBorder="1" applyAlignment="1">
      <alignment horizontal="left" vertical="top" wrapText="1"/>
    </xf>
    <xf numFmtId="0" fontId="14" fillId="0" borderId="40" xfId="3" applyFont="1" applyBorder="1" applyAlignment="1">
      <alignment horizontal="left" vertical="top" wrapText="1"/>
    </xf>
    <xf numFmtId="0" fontId="14" fillId="0" borderId="41" xfId="3" applyFont="1" applyBorder="1" applyAlignment="1">
      <alignment horizontal="left" vertical="top" wrapText="1"/>
    </xf>
    <xf numFmtId="0" fontId="14" fillId="0" borderId="42" xfId="3" applyFont="1" applyBorder="1" applyAlignment="1">
      <alignment horizontal="left" vertical="top" wrapText="1"/>
    </xf>
    <xf numFmtId="0" fontId="14" fillId="0" borderId="0" xfId="3" applyFont="1" applyBorder="1" applyAlignment="1">
      <alignment horizontal="left" vertical="top" wrapText="1"/>
    </xf>
    <xf numFmtId="0" fontId="14" fillId="0" borderId="24" xfId="3" applyFont="1" applyBorder="1" applyAlignment="1">
      <alignment horizontal="left" vertical="top" wrapText="1"/>
    </xf>
    <xf numFmtId="0" fontId="14" fillId="0" borderId="43" xfId="3" applyFont="1" applyBorder="1" applyAlignment="1">
      <alignment horizontal="left" vertical="top" wrapText="1"/>
    </xf>
    <xf numFmtId="0" fontId="14" fillId="0" borderId="44" xfId="3" applyFont="1" applyBorder="1" applyAlignment="1">
      <alignment horizontal="left" vertical="top" wrapText="1"/>
    </xf>
    <xf numFmtId="0" fontId="14" fillId="0" borderId="45" xfId="3" applyFont="1" applyBorder="1" applyAlignment="1">
      <alignment horizontal="left" vertical="top" wrapText="1"/>
    </xf>
    <xf numFmtId="0" fontId="23" fillId="10" borderId="5" xfId="2" applyFont="1" applyFill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opLeftCell="A7" zoomScale="85" zoomScaleNormal="100" zoomScaleSheetLayoutView="100" workbookViewId="0">
      <selection activeCell="B16" sqref="B1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5" ht="15.75" thickBot="1" x14ac:dyDescent="0.3">
      <c r="A3" s="149" t="s">
        <v>53</v>
      </c>
      <c r="B3" s="150"/>
      <c r="C3" s="150"/>
      <c r="D3" s="150"/>
      <c r="E3" s="150"/>
      <c r="F3" s="150"/>
      <c r="G3" s="151"/>
      <c r="H3" s="155" t="s">
        <v>52</v>
      </c>
      <c r="I3" s="156"/>
      <c r="J3" s="157"/>
      <c r="K3" s="143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58" t="s">
        <v>51</v>
      </c>
      <c r="W3" s="160"/>
      <c r="X3" s="152" t="s">
        <v>5</v>
      </c>
      <c r="Y3" s="153"/>
      <c r="Z3" s="153"/>
      <c r="AA3" s="153"/>
      <c r="AB3" s="153"/>
      <c r="AC3" s="154"/>
      <c r="AD3" s="158" t="s">
        <v>50</v>
      </c>
      <c r="AE3" s="159"/>
      <c r="AF3" s="146">
        <v>2022</v>
      </c>
      <c r="AG3" s="147"/>
      <c r="AH3" s="148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2" t="str">
        <f>IF(OR(DAY(DATE($AF$3,$AU$24+1,0))=28,DAY(DATE($AF$3,$AU$24+1,0))=29),"",IF(DAY(DATE($AF$3,$AU$24+1,0))=30,"",31))</f>
        <v/>
      </c>
      <c r="AH5" s="140" t="s">
        <v>48</v>
      </c>
      <c r="AI5" s="4"/>
    </row>
    <row r="6" spans="1:35" ht="15.75" thickBot="1" x14ac:dyDescent="0.3">
      <c r="A6" s="130"/>
      <c r="B6" s="131"/>
      <c r="C6" s="35">
        <f t="shared" ref="C6:AD6" si="0">(DATE($AF$3,$AU$24,C5))</f>
        <v>44805</v>
      </c>
      <c r="D6" s="34">
        <f t="shared" si="0"/>
        <v>44806</v>
      </c>
      <c r="E6" s="34">
        <f t="shared" si="0"/>
        <v>44807</v>
      </c>
      <c r="F6" s="34">
        <f t="shared" si="0"/>
        <v>44808</v>
      </c>
      <c r="G6" s="34">
        <f t="shared" si="0"/>
        <v>44809</v>
      </c>
      <c r="H6" s="34">
        <f t="shared" si="0"/>
        <v>44810</v>
      </c>
      <c r="I6" s="34">
        <f t="shared" si="0"/>
        <v>44811</v>
      </c>
      <c r="J6" s="34">
        <f t="shared" si="0"/>
        <v>44812</v>
      </c>
      <c r="K6" s="34">
        <f t="shared" si="0"/>
        <v>44813</v>
      </c>
      <c r="L6" s="34">
        <f t="shared" si="0"/>
        <v>44814</v>
      </c>
      <c r="M6" s="34">
        <f t="shared" si="0"/>
        <v>44815</v>
      </c>
      <c r="N6" s="34">
        <f t="shared" si="0"/>
        <v>44816</v>
      </c>
      <c r="O6" s="34">
        <f t="shared" si="0"/>
        <v>44817</v>
      </c>
      <c r="P6" s="34">
        <f t="shared" si="0"/>
        <v>44818</v>
      </c>
      <c r="Q6" s="34">
        <f t="shared" si="0"/>
        <v>44819</v>
      </c>
      <c r="R6" s="34">
        <f t="shared" si="0"/>
        <v>44820</v>
      </c>
      <c r="S6" s="34">
        <f t="shared" si="0"/>
        <v>44821</v>
      </c>
      <c r="T6" s="34">
        <f t="shared" si="0"/>
        <v>44822</v>
      </c>
      <c r="U6" s="34">
        <f t="shared" si="0"/>
        <v>44823</v>
      </c>
      <c r="V6" s="34">
        <f t="shared" si="0"/>
        <v>44824</v>
      </c>
      <c r="W6" s="34">
        <f t="shared" si="0"/>
        <v>44825</v>
      </c>
      <c r="X6" s="34">
        <f t="shared" si="0"/>
        <v>44826</v>
      </c>
      <c r="Y6" s="34">
        <f t="shared" si="0"/>
        <v>44827</v>
      </c>
      <c r="Z6" s="34">
        <f t="shared" si="0"/>
        <v>44828</v>
      </c>
      <c r="AA6" s="34">
        <f t="shared" si="0"/>
        <v>44829</v>
      </c>
      <c r="AB6" s="34">
        <f t="shared" si="0"/>
        <v>44830</v>
      </c>
      <c r="AC6" s="34">
        <f t="shared" si="0"/>
        <v>44831</v>
      </c>
      <c r="AD6" s="34">
        <f t="shared" si="0"/>
        <v>44832</v>
      </c>
      <c r="AE6" s="34">
        <f>IF(ISERROR(DATE($AF$3,$AU$24,AE5)),"",(DATE($AF$3,$AU$24,AE5)))</f>
        <v>44833</v>
      </c>
      <c r="AF6" s="34">
        <f>IF(ISERROR(DATE($AF$3,$AU$24,AF5)),"",(DATE($AF$3,$AU$24,AF5)))</f>
        <v>44834</v>
      </c>
      <c r="AG6" s="83" t="str">
        <f>IF(ISERROR(DATE($AF$3,$AU$24,AG5)),"",(DATE($AF$3,$AU$24,AG5)))</f>
        <v/>
      </c>
      <c r="AH6" s="141"/>
      <c r="AI6" s="4"/>
    </row>
    <row r="7" spans="1:35" x14ac:dyDescent="0.25">
      <c r="A7" s="74" t="s">
        <v>47</v>
      </c>
      <c r="B7" s="75" t="s">
        <v>74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4"/>
      <c r="AH7" s="90"/>
    </row>
    <row r="8" spans="1:35" ht="15.75" thickBot="1" x14ac:dyDescent="0.3">
      <c r="A8" s="136" t="s">
        <v>61</v>
      </c>
      <c r="B8" s="137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5"/>
      <c r="AH8" s="91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/>
      <c r="AH9" s="91"/>
    </row>
    <row r="10" spans="1:35" ht="39" x14ac:dyDescent="0.25">
      <c r="A10" s="71" t="s">
        <v>56</v>
      </c>
      <c r="B10" s="97" t="s">
        <v>71</v>
      </c>
      <c r="C10" s="45"/>
      <c r="D10" s="45">
        <v>7.5</v>
      </c>
      <c r="E10" s="45"/>
      <c r="F10" s="45"/>
      <c r="G10" s="45">
        <v>7.5</v>
      </c>
      <c r="H10" s="45">
        <v>7.5</v>
      </c>
      <c r="I10" s="45">
        <v>7.5</v>
      </c>
      <c r="J10" s="45">
        <v>7.5</v>
      </c>
      <c r="K10" s="45">
        <v>7.5</v>
      </c>
      <c r="L10" s="45"/>
      <c r="M10" s="45"/>
      <c r="N10" s="45">
        <v>7.5</v>
      </c>
      <c r="O10" s="45">
        <v>7.5</v>
      </c>
      <c r="P10" s="45">
        <v>7.5</v>
      </c>
      <c r="Q10" s="45"/>
      <c r="R10" s="45"/>
      <c r="S10" s="45"/>
      <c r="T10" s="45"/>
      <c r="U10" s="45">
        <v>7.5</v>
      </c>
      <c r="V10" s="45">
        <v>7.5</v>
      </c>
      <c r="W10" s="45">
        <v>7.5</v>
      </c>
      <c r="X10" s="45"/>
      <c r="Y10" s="45">
        <v>7.5</v>
      </c>
      <c r="Z10" s="45"/>
      <c r="AA10" s="45"/>
      <c r="AB10" s="45">
        <v>7.5</v>
      </c>
      <c r="AC10" s="45">
        <v>4</v>
      </c>
      <c r="AD10" s="45">
        <v>7.5</v>
      </c>
      <c r="AE10" s="45">
        <v>7.5</v>
      </c>
      <c r="AF10" s="45">
        <v>7.5</v>
      </c>
      <c r="AG10" s="45"/>
      <c r="AH10" s="92">
        <f t="shared" ref="AH10:AH16" si="1">SUM(C10:AG10)</f>
        <v>131.5</v>
      </c>
    </row>
    <row r="11" spans="1:35" ht="27" thickBot="1" x14ac:dyDescent="0.3">
      <c r="A11" s="72" t="s">
        <v>57</v>
      </c>
      <c r="B11" s="77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2">
        <f t="shared" si="1"/>
        <v>0</v>
      </c>
    </row>
    <row r="12" spans="1:35" ht="15.75" thickBot="1" x14ac:dyDescent="0.3">
      <c r="A12" s="138" t="s">
        <v>62</v>
      </c>
      <c r="B12" s="139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2"/>
    </row>
    <row r="13" spans="1:35" ht="39.75" thickBot="1" x14ac:dyDescent="0.3">
      <c r="A13" s="78" t="s">
        <v>58</v>
      </c>
      <c r="B13" s="81"/>
      <c r="C13" s="52"/>
      <c r="D13" s="53"/>
      <c r="E13" s="53"/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/>
      <c r="T13" s="53"/>
      <c r="U13" s="53"/>
      <c r="V13" s="45"/>
      <c r="W13" s="45"/>
      <c r="X13" s="52"/>
      <c r="Y13" s="53"/>
      <c r="Z13" s="53"/>
      <c r="AA13" s="53"/>
      <c r="AB13" s="53"/>
      <c r="AC13" s="45"/>
      <c r="AD13" s="45"/>
      <c r="AE13" s="53"/>
      <c r="AF13" s="53"/>
      <c r="AG13" s="53"/>
      <c r="AH13" s="92">
        <f t="shared" si="1"/>
        <v>0</v>
      </c>
    </row>
    <row r="14" spans="1:35" x14ac:dyDescent="0.25">
      <c r="A14" s="134" t="s">
        <v>63</v>
      </c>
      <c r="B14" s="135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8"/>
      <c r="AH14" s="92"/>
    </row>
    <row r="15" spans="1:35" ht="26.25" x14ac:dyDescent="0.25">
      <c r="A15" s="80" t="s">
        <v>60</v>
      </c>
      <c r="B15" s="81"/>
      <c r="C15" s="9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7"/>
      <c r="AH15" s="92">
        <f t="shared" si="1"/>
        <v>0</v>
      </c>
    </row>
    <row r="16" spans="1:35" ht="28.9" customHeight="1" thickBot="1" x14ac:dyDescent="0.3">
      <c r="A16" s="178" t="s">
        <v>59</v>
      </c>
      <c r="B16" s="81" t="s">
        <v>69</v>
      </c>
      <c r="C16" s="79"/>
      <c r="D16" s="53"/>
      <c r="E16" s="53"/>
      <c r="F16" s="53"/>
      <c r="G16" s="53"/>
      <c r="H16" s="53"/>
      <c r="I16" s="53">
        <v>1</v>
      </c>
      <c r="J16" s="53"/>
      <c r="K16" s="53"/>
      <c r="L16" s="53"/>
      <c r="M16" s="53"/>
      <c r="N16" s="53"/>
      <c r="O16" s="53"/>
      <c r="P16" s="53">
        <v>1</v>
      </c>
      <c r="Q16" s="53"/>
      <c r="R16" s="53"/>
      <c r="S16" s="53"/>
      <c r="T16" s="53"/>
      <c r="U16" s="53"/>
      <c r="V16" s="53"/>
      <c r="W16" s="53">
        <v>1</v>
      </c>
      <c r="X16" s="53"/>
      <c r="Y16" s="53"/>
      <c r="Z16" s="53"/>
      <c r="AA16" s="53"/>
      <c r="AB16" s="53"/>
      <c r="AC16" s="53"/>
      <c r="AD16" s="53">
        <v>1</v>
      </c>
      <c r="AE16" s="53"/>
      <c r="AF16" s="53"/>
      <c r="AG16" s="89"/>
      <c r="AH16" s="93">
        <f t="shared" si="1"/>
        <v>4</v>
      </c>
    </row>
    <row r="17" spans="1:53" ht="15.75" thickBot="1" x14ac:dyDescent="0.3">
      <c r="B17" s="31" t="s">
        <v>45</v>
      </c>
      <c r="C17" s="54">
        <f t="shared" ref="C17:AH17" si="2">SUM(C10:C16)</f>
        <v>0</v>
      </c>
      <c r="D17" s="54">
        <f t="shared" si="2"/>
        <v>7.5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7.5</v>
      </c>
      <c r="I17" s="54">
        <f t="shared" si="2"/>
        <v>8.5</v>
      </c>
      <c r="J17" s="54">
        <f t="shared" si="2"/>
        <v>7.5</v>
      </c>
      <c r="K17" s="54">
        <f t="shared" si="2"/>
        <v>7.5</v>
      </c>
      <c r="L17" s="54">
        <f t="shared" si="2"/>
        <v>0</v>
      </c>
      <c r="M17" s="54">
        <f t="shared" si="2"/>
        <v>0</v>
      </c>
      <c r="N17" s="54">
        <f t="shared" si="2"/>
        <v>7.5</v>
      </c>
      <c r="O17" s="54">
        <f t="shared" si="2"/>
        <v>7.5</v>
      </c>
      <c r="P17" s="54">
        <f t="shared" si="2"/>
        <v>8.5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7.5</v>
      </c>
      <c r="V17" s="54">
        <f t="shared" si="2"/>
        <v>7.5</v>
      </c>
      <c r="W17" s="54">
        <f t="shared" si="2"/>
        <v>8.5</v>
      </c>
      <c r="X17" s="54">
        <f t="shared" si="2"/>
        <v>0</v>
      </c>
      <c r="Y17" s="54">
        <f t="shared" si="2"/>
        <v>7.5</v>
      </c>
      <c r="Z17" s="54">
        <f t="shared" si="2"/>
        <v>0</v>
      </c>
      <c r="AA17" s="54">
        <f t="shared" si="2"/>
        <v>0</v>
      </c>
      <c r="AB17" s="54">
        <f t="shared" si="2"/>
        <v>7.5</v>
      </c>
      <c r="AC17" s="54">
        <f t="shared" si="2"/>
        <v>4</v>
      </c>
      <c r="AD17" s="54">
        <f t="shared" si="2"/>
        <v>8.5</v>
      </c>
      <c r="AE17" s="54">
        <f t="shared" si="2"/>
        <v>7.5</v>
      </c>
      <c r="AF17" s="54">
        <f t="shared" si="2"/>
        <v>7.5</v>
      </c>
      <c r="AG17" s="55">
        <f t="shared" si="2"/>
        <v>0</v>
      </c>
      <c r="AH17" s="55">
        <f t="shared" si="2"/>
        <v>135.5</v>
      </c>
    </row>
    <row r="18" spans="1:53" x14ac:dyDescent="0.25">
      <c r="A18" s="132" t="s">
        <v>44</v>
      </c>
      <c r="B18" s="132"/>
      <c r="C18" s="99"/>
      <c r="D18" s="99">
        <v>0.3125</v>
      </c>
      <c r="E18" s="99"/>
      <c r="F18" s="99"/>
      <c r="G18" s="99">
        <v>0.3125</v>
      </c>
      <c r="H18" s="99">
        <v>0.3125</v>
      </c>
      <c r="I18" s="99">
        <v>0.3125</v>
      </c>
      <c r="J18" s="99">
        <v>0.3125</v>
      </c>
      <c r="K18" s="99">
        <v>0.3125</v>
      </c>
      <c r="L18" s="99"/>
      <c r="M18" s="99"/>
      <c r="N18" s="99">
        <v>0.3125</v>
      </c>
      <c r="O18" s="99">
        <v>0.3125</v>
      </c>
      <c r="P18" s="99">
        <v>0.3125</v>
      </c>
      <c r="Q18" s="99"/>
      <c r="R18" s="99">
        <v>0.3125</v>
      </c>
      <c r="S18" s="99"/>
      <c r="T18" s="99"/>
      <c r="U18" s="99">
        <v>0.3125</v>
      </c>
      <c r="V18" s="99">
        <v>0.3125</v>
      </c>
      <c r="W18" s="99">
        <v>0.3125</v>
      </c>
      <c r="X18" s="99"/>
      <c r="Y18" s="99">
        <v>0.3125</v>
      </c>
      <c r="Z18" s="99"/>
      <c r="AA18" s="99"/>
      <c r="AB18" s="99">
        <v>0.3125</v>
      </c>
      <c r="AC18" s="99">
        <v>0.3125</v>
      </c>
      <c r="AD18" s="99">
        <v>0.3125</v>
      </c>
      <c r="AE18" s="99">
        <v>0.3125</v>
      </c>
      <c r="AF18" s="99">
        <v>0.3125</v>
      </c>
      <c r="AG18" s="99"/>
      <c r="AH18" s="46"/>
    </row>
    <row r="19" spans="1:53" x14ac:dyDescent="0.25">
      <c r="A19" s="133" t="s">
        <v>43</v>
      </c>
      <c r="B19" s="133"/>
      <c r="C19" s="99"/>
      <c r="D19" s="99">
        <v>0.64583333333333337</v>
      </c>
      <c r="E19" s="99"/>
      <c r="F19" s="99"/>
      <c r="G19" s="99">
        <v>0.64583333333333337</v>
      </c>
      <c r="H19" s="99">
        <v>0.64583333333333337</v>
      </c>
      <c r="I19" s="99">
        <v>0.72916666666666663</v>
      </c>
      <c r="J19" s="99">
        <v>0.64583333333333337</v>
      </c>
      <c r="K19" s="99">
        <v>0.64583333333333337</v>
      </c>
      <c r="L19" s="99"/>
      <c r="M19" s="99"/>
      <c r="N19" s="99">
        <v>0.64583333333333337</v>
      </c>
      <c r="O19" s="99">
        <v>0.64583333333333337</v>
      </c>
      <c r="P19" s="99">
        <v>0.72916666666666663</v>
      </c>
      <c r="Q19" s="99"/>
      <c r="R19" s="99">
        <v>0.64583333333333337</v>
      </c>
      <c r="S19" s="99"/>
      <c r="T19" s="99"/>
      <c r="U19" s="99">
        <v>0.64583333333333337</v>
      </c>
      <c r="V19" s="99">
        <v>0.64583333333333337</v>
      </c>
      <c r="W19" s="99">
        <v>0.72916666666666663</v>
      </c>
      <c r="X19" s="99"/>
      <c r="Y19" s="99">
        <v>0.64583333333333337</v>
      </c>
      <c r="Z19" s="99"/>
      <c r="AA19" s="99"/>
      <c r="AB19" s="99">
        <v>0.64583333333333337</v>
      </c>
      <c r="AC19" s="99">
        <v>0.64583333333333337</v>
      </c>
      <c r="AD19" s="99">
        <v>0.72916666666666663</v>
      </c>
      <c r="AE19" s="99">
        <v>0.64583333333333337</v>
      </c>
      <c r="AF19" s="99">
        <v>0.64583333333333337</v>
      </c>
      <c r="AG19" s="99"/>
      <c r="AH19" s="47"/>
    </row>
    <row r="20" spans="1:53" x14ac:dyDescent="0.25">
      <c r="A20" s="129" t="s">
        <v>42</v>
      </c>
      <c r="B20" s="129"/>
      <c r="C20" s="56">
        <f>C19-C18</f>
        <v>0</v>
      </c>
      <c r="D20" s="56">
        <f t="shared" ref="D20:AG20" si="3">D19-D18</f>
        <v>0.33333333333333337</v>
      </c>
      <c r="E20" s="56">
        <f>E19-E18</f>
        <v>0</v>
      </c>
      <c r="F20" s="56">
        <f>F19-F18</f>
        <v>0</v>
      </c>
      <c r="G20" s="56">
        <f t="shared" si="3"/>
        <v>0.33333333333333337</v>
      </c>
      <c r="H20" s="56">
        <f t="shared" si="3"/>
        <v>0.33333333333333337</v>
      </c>
      <c r="I20" s="56">
        <f t="shared" si="3"/>
        <v>0.41666666666666663</v>
      </c>
      <c r="J20" s="56">
        <f t="shared" si="3"/>
        <v>0.33333333333333337</v>
      </c>
      <c r="K20" s="56">
        <f t="shared" si="3"/>
        <v>0.33333333333333337</v>
      </c>
      <c r="L20" s="56">
        <f t="shared" si="3"/>
        <v>0</v>
      </c>
      <c r="M20" s="56">
        <f t="shared" si="3"/>
        <v>0</v>
      </c>
      <c r="N20" s="56">
        <f t="shared" si="3"/>
        <v>0.33333333333333337</v>
      </c>
      <c r="O20" s="56">
        <f t="shared" si="3"/>
        <v>0.33333333333333337</v>
      </c>
      <c r="P20" s="56">
        <f t="shared" si="3"/>
        <v>0.41666666666666663</v>
      </c>
      <c r="Q20" s="56">
        <f t="shared" si="3"/>
        <v>0</v>
      </c>
      <c r="R20" s="56">
        <f t="shared" si="3"/>
        <v>0.33333333333333337</v>
      </c>
      <c r="S20" s="56">
        <f t="shared" si="3"/>
        <v>0</v>
      </c>
      <c r="T20" s="56">
        <f t="shared" si="3"/>
        <v>0</v>
      </c>
      <c r="U20" s="56">
        <f t="shared" si="3"/>
        <v>0.33333333333333337</v>
      </c>
      <c r="V20" s="56">
        <f t="shared" si="3"/>
        <v>0.33333333333333337</v>
      </c>
      <c r="W20" s="56">
        <f t="shared" si="3"/>
        <v>0.41666666666666663</v>
      </c>
      <c r="X20" s="56">
        <f t="shared" si="3"/>
        <v>0</v>
      </c>
      <c r="Y20" s="56">
        <f t="shared" si="3"/>
        <v>0.33333333333333337</v>
      </c>
      <c r="Z20" s="56">
        <f t="shared" si="3"/>
        <v>0</v>
      </c>
      <c r="AA20" s="56">
        <f t="shared" si="3"/>
        <v>0</v>
      </c>
      <c r="AB20" s="56">
        <f t="shared" si="3"/>
        <v>0.33333333333333337</v>
      </c>
      <c r="AC20" s="56">
        <f t="shared" si="3"/>
        <v>0.33333333333333337</v>
      </c>
      <c r="AD20" s="56">
        <f t="shared" si="3"/>
        <v>0.41666666666666663</v>
      </c>
      <c r="AE20" s="56">
        <f t="shared" si="3"/>
        <v>0.33333333333333337</v>
      </c>
      <c r="AF20" s="56">
        <f t="shared" si="3"/>
        <v>0.33333333333333337</v>
      </c>
      <c r="AG20" s="56">
        <f t="shared" si="3"/>
        <v>0</v>
      </c>
      <c r="AH20" s="48"/>
    </row>
    <row r="21" spans="1:53" x14ac:dyDescent="0.25">
      <c r="A21" s="128" t="s">
        <v>54</v>
      </c>
      <c r="B21" s="129"/>
      <c r="C21" s="61">
        <f>(C20-INT(C20))*24</f>
        <v>0</v>
      </c>
      <c r="D21" s="61">
        <f>(D20-INT(D20))*24</f>
        <v>8</v>
      </c>
      <c r="E21" s="61">
        <f t="shared" ref="E21:AF21" si="4">(E20-INT(E20))*24</f>
        <v>0</v>
      </c>
      <c r="F21" s="61">
        <f t="shared" si="4"/>
        <v>0</v>
      </c>
      <c r="G21" s="61">
        <f>(G20-INT(G20))*24</f>
        <v>8</v>
      </c>
      <c r="H21" s="61">
        <f t="shared" si="4"/>
        <v>8</v>
      </c>
      <c r="I21" s="61">
        <f t="shared" si="4"/>
        <v>10</v>
      </c>
      <c r="J21" s="61">
        <f t="shared" si="4"/>
        <v>8</v>
      </c>
      <c r="K21" s="61">
        <f t="shared" si="4"/>
        <v>8</v>
      </c>
      <c r="L21" s="61">
        <f t="shared" si="4"/>
        <v>0</v>
      </c>
      <c r="M21" s="61">
        <f t="shared" si="4"/>
        <v>0</v>
      </c>
      <c r="N21" s="61">
        <f t="shared" si="4"/>
        <v>8</v>
      </c>
      <c r="O21" s="61">
        <f t="shared" si="4"/>
        <v>8</v>
      </c>
      <c r="P21" s="61">
        <f t="shared" si="4"/>
        <v>10</v>
      </c>
      <c r="Q21" s="61">
        <f t="shared" si="4"/>
        <v>0</v>
      </c>
      <c r="R21" s="61">
        <f t="shared" si="4"/>
        <v>8</v>
      </c>
      <c r="S21" s="61">
        <f t="shared" si="4"/>
        <v>0</v>
      </c>
      <c r="T21" s="61">
        <f t="shared" si="4"/>
        <v>0</v>
      </c>
      <c r="U21" s="61">
        <f t="shared" si="4"/>
        <v>8</v>
      </c>
      <c r="V21" s="61">
        <f t="shared" si="4"/>
        <v>8</v>
      </c>
      <c r="W21" s="61">
        <f t="shared" si="4"/>
        <v>10</v>
      </c>
      <c r="X21" s="61">
        <f t="shared" si="4"/>
        <v>0</v>
      </c>
      <c r="Y21" s="61">
        <f t="shared" si="4"/>
        <v>8</v>
      </c>
      <c r="Z21" s="61">
        <f t="shared" si="4"/>
        <v>0</v>
      </c>
      <c r="AA21" s="61">
        <f t="shared" si="4"/>
        <v>0</v>
      </c>
      <c r="AB21" s="61">
        <f t="shared" si="4"/>
        <v>8</v>
      </c>
      <c r="AC21" s="61">
        <f t="shared" si="4"/>
        <v>8</v>
      </c>
      <c r="AD21" s="61">
        <f t="shared" si="4"/>
        <v>10</v>
      </c>
      <c r="AE21" s="61">
        <f t="shared" si="4"/>
        <v>8</v>
      </c>
      <c r="AF21" s="61">
        <f t="shared" si="4"/>
        <v>8</v>
      </c>
      <c r="AG21" s="57">
        <f t="shared" ref="AG21" si="5">(AG20-INT(AG20))*24</f>
        <v>0</v>
      </c>
      <c r="AH21" s="48"/>
    </row>
    <row r="22" spans="1:53" x14ac:dyDescent="0.25">
      <c r="A22" s="76" t="s">
        <v>41</v>
      </c>
      <c r="B22" s="76"/>
      <c r="C22" s="100" t="s">
        <v>75</v>
      </c>
      <c r="D22" s="58"/>
      <c r="E22" s="103"/>
      <c r="F22" s="103"/>
      <c r="G22" s="100"/>
      <c r="H22" s="58"/>
      <c r="I22" s="58"/>
      <c r="J22" s="103"/>
      <c r="K22" s="60"/>
      <c r="L22" s="103"/>
      <c r="M22" s="60"/>
      <c r="N22" s="60"/>
      <c r="O22" s="103"/>
      <c r="P22" s="60"/>
      <c r="Q22" s="58" t="s">
        <v>75</v>
      </c>
      <c r="R22" s="103" t="s">
        <v>67</v>
      </c>
      <c r="S22" s="100"/>
      <c r="T22" s="103"/>
      <c r="U22" s="60"/>
      <c r="V22" s="100"/>
      <c r="W22" s="58"/>
      <c r="X22" s="58" t="s">
        <v>68</v>
      </c>
      <c r="Y22" s="60"/>
      <c r="Z22" s="58"/>
      <c r="AA22" s="60"/>
      <c r="AB22" s="60"/>
      <c r="AC22" s="58" t="s">
        <v>76</v>
      </c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09" t="s">
        <v>40</v>
      </c>
      <c r="B24" s="110"/>
      <c r="K24" s="113" t="s">
        <v>55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S24" s="1">
        <v>2016</v>
      </c>
      <c r="AU24" s="1">
        <f>MONTH(DATEVALUE(X3&amp;" 1"))</f>
        <v>9</v>
      </c>
      <c r="AV24" s="106" t="s">
        <v>39</v>
      </c>
      <c r="AW24" s="107"/>
      <c r="AX24" s="107"/>
      <c r="AY24" s="107"/>
      <c r="AZ24" s="108"/>
      <c r="BA24" s="8">
        <f>DATE($AF$3,1,1)</f>
        <v>44562</v>
      </c>
    </row>
    <row r="25" spans="1:53" ht="15.75" thickBot="1" x14ac:dyDescent="0.3">
      <c r="A25" s="111"/>
      <c r="B25" s="112"/>
      <c r="K25" s="116" t="s">
        <v>70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8"/>
      <c r="AS25" s="1">
        <v>2017</v>
      </c>
      <c r="AV25" s="106" t="s">
        <v>38</v>
      </c>
      <c r="AW25" s="107"/>
      <c r="AX25" s="107"/>
      <c r="AY25" s="107"/>
      <c r="AZ25" s="108"/>
      <c r="BA25" s="8">
        <f>DATE($AF$3,1,6)</f>
        <v>44567</v>
      </c>
    </row>
    <row r="26" spans="1:53" ht="21" customHeight="1" x14ac:dyDescent="0.25">
      <c r="A26" s="28" t="s">
        <v>37</v>
      </c>
      <c r="B26" s="27">
        <v>131.5</v>
      </c>
      <c r="K26" s="119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5" t="s">
        <v>35</v>
      </c>
      <c r="B27" s="26">
        <v>15</v>
      </c>
      <c r="K27" s="11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1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7.5</v>
      </c>
      <c r="K28" s="119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1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5" t="s">
        <v>0</v>
      </c>
      <c r="B29" s="26">
        <v>11</v>
      </c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1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1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22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5" t="s">
        <v>26</v>
      </c>
      <c r="B32" s="101">
        <v>0</v>
      </c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4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4" t="s">
        <v>23</v>
      </c>
      <c r="B33" s="102">
        <v>0</v>
      </c>
      <c r="K33" s="122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22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44837</v>
      </c>
      <c r="C35" s="1"/>
      <c r="D35" s="1"/>
      <c r="E35" s="1"/>
      <c r="F35" s="1"/>
      <c r="G35" s="1"/>
      <c r="K35" s="122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5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7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4" t="s">
        <v>9</v>
      </c>
      <c r="C38" s="104"/>
      <c r="D38" s="104"/>
      <c r="E38" s="105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26" type="noConversion"/>
  <conditionalFormatting sqref="C17:AG17">
    <cfRule type="cellIs" dxfId="32" priority="31" operator="greaterThan">
      <formula>12</formula>
    </cfRule>
  </conditionalFormatting>
  <conditionalFormatting sqref="C23:AG23 AH20:AH21">
    <cfRule type="cellIs" dxfId="31" priority="30" operator="greaterThan">
      <formula>12</formula>
    </cfRule>
  </conditionalFormatting>
  <conditionalFormatting sqref="C5:AG6">
    <cfRule type="expression" dxfId="30" priority="68">
      <formula>OR(WEEKDAY(C$6,2)=6,WEEKDAY(C$6,2)=7)</formula>
    </cfRule>
    <cfRule type="expression" dxfId="29" priority="69">
      <formula>VLOOKUP(C$6,$BA$24:$BA$38,1,0)</formula>
    </cfRule>
  </conditionalFormatting>
  <conditionalFormatting sqref="C10:AG16">
    <cfRule type="expression" dxfId="28" priority="6">
      <formula>OR(WEEKDAY(C$6,2)=6,WEEKDAY(C$6,2)=7)</formula>
    </cfRule>
    <cfRule type="expression" dxfId="27" priority="7">
      <formula>VLOOKUP(C$6,$BA$24:$BA$38,1,0)</formula>
    </cfRule>
  </conditionalFormatting>
  <conditionalFormatting sqref="C18:AG19">
    <cfRule type="cellIs" dxfId="26" priority="5" operator="greaterThan">
      <formula>12</formula>
    </cfRule>
  </conditionalFormatting>
  <conditionalFormatting sqref="C22:F22 H22:M22 O22:T22 V22:AG22">
    <cfRule type="cellIs" dxfId="25" priority="4" operator="greaterThan">
      <formula>12</formula>
    </cfRule>
  </conditionalFormatting>
  <conditionalFormatting sqref="G22">
    <cfRule type="cellIs" dxfId="24" priority="3" operator="greaterThan">
      <formula>12</formula>
    </cfRule>
  </conditionalFormatting>
  <conditionalFormatting sqref="N22">
    <cfRule type="cellIs" dxfId="23" priority="2" operator="greaterThan">
      <formula>12</formula>
    </cfRule>
  </conditionalFormatting>
  <conditionalFormatting sqref="U22">
    <cfRule type="cellIs" dxfId="22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FFBFAAE0-7AA6-47A8-8972-8E5C4CBE2368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zoomScale="85" zoomScaleNormal="100" zoomScaleSheetLayoutView="100" workbookViewId="0">
      <selection activeCell="B16" sqref="B1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5" ht="15.75" thickBot="1" x14ac:dyDescent="0.3">
      <c r="A3" s="149" t="s">
        <v>53</v>
      </c>
      <c r="B3" s="150"/>
      <c r="C3" s="150"/>
      <c r="D3" s="150"/>
      <c r="E3" s="150"/>
      <c r="F3" s="150"/>
      <c r="G3" s="151"/>
      <c r="H3" s="155" t="s">
        <v>52</v>
      </c>
      <c r="I3" s="156"/>
      <c r="J3" s="157"/>
      <c r="K3" s="143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58" t="s">
        <v>51</v>
      </c>
      <c r="W3" s="160"/>
      <c r="X3" s="152" t="s">
        <v>5</v>
      </c>
      <c r="Y3" s="153"/>
      <c r="Z3" s="153"/>
      <c r="AA3" s="153"/>
      <c r="AB3" s="153"/>
      <c r="AC3" s="154"/>
      <c r="AD3" s="158" t="s">
        <v>50</v>
      </c>
      <c r="AE3" s="159"/>
      <c r="AF3" s="146">
        <v>2022</v>
      </c>
      <c r="AG3" s="147"/>
      <c r="AH3" s="148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2" t="str">
        <f>IF(OR(DAY(DATE($AF$3,$AU$24+1,0))=28,DAY(DATE($AF$3,$AU$24+1,0))=29),"",IF(DAY(DATE($AF$3,$AU$24+1,0))=30,"",31))</f>
        <v/>
      </c>
      <c r="AH5" s="140" t="s">
        <v>48</v>
      </c>
      <c r="AI5" s="4"/>
    </row>
    <row r="6" spans="1:35" ht="15.75" thickBot="1" x14ac:dyDescent="0.3">
      <c r="A6" s="130"/>
      <c r="B6" s="131"/>
      <c r="C6" s="35">
        <f t="shared" ref="C6:AD6" si="0">(DATE($AF$3,$AU$24,C5))</f>
        <v>44805</v>
      </c>
      <c r="D6" s="34">
        <f t="shared" si="0"/>
        <v>44806</v>
      </c>
      <c r="E6" s="34">
        <f t="shared" si="0"/>
        <v>44807</v>
      </c>
      <c r="F6" s="34">
        <f t="shared" si="0"/>
        <v>44808</v>
      </c>
      <c r="G6" s="34">
        <f t="shared" si="0"/>
        <v>44809</v>
      </c>
      <c r="H6" s="34">
        <f t="shared" si="0"/>
        <v>44810</v>
      </c>
      <c r="I6" s="34">
        <f t="shared" si="0"/>
        <v>44811</v>
      </c>
      <c r="J6" s="34">
        <f t="shared" si="0"/>
        <v>44812</v>
      </c>
      <c r="K6" s="34">
        <f t="shared" si="0"/>
        <v>44813</v>
      </c>
      <c r="L6" s="34">
        <f t="shared" si="0"/>
        <v>44814</v>
      </c>
      <c r="M6" s="34">
        <f t="shared" si="0"/>
        <v>44815</v>
      </c>
      <c r="N6" s="34">
        <f t="shared" si="0"/>
        <v>44816</v>
      </c>
      <c r="O6" s="34">
        <f t="shared" si="0"/>
        <v>44817</v>
      </c>
      <c r="P6" s="34">
        <f t="shared" si="0"/>
        <v>44818</v>
      </c>
      <c r="Q6" s="34">
        <f t="shared" si="0"/>
        <v>44819</v>
      </c>
      <c r="R6" s="34">
        <f t="shared" si="0"/>
        <v>44820</v>
      </c>
      <c r="S6" s="34">
        <f t="shared" si="0"/>
        <v>44821</v>
      </c>
      <c r="T6" s="34">
        <f t="shared" si="0"/>
        <v>44822</v>
      </c>
      <c r="U6" s="34">
        <f t="shared" si="0"/>
        <v>44823</v>
      </c>
      <c r="V6" s="34">
        <f t="shared" si="0"/>
        <v>44824</v>
      </c>
      <c r="W6" s="34">
        <f t="shared" si="0"/>
        <v>44825</v>
      </c>
      <c r="X6" s="34">
        <f t="shared" si="0"/>
        <v>44826</v>
      </c>
      <c r="Y6" s="34">
        <f t="shared" si="0"/>
        <v>44827</v>
      </c>
      <c r="Z6" s="34">
        <f t="shared" si="0"/>
        <v>44828</v>
      </c>
      <c r="AA6" s="34">
        <f t="shared" si="0"/>
        <v>44829</v>
      </c>
      <c r="AB6" s="34">
        <f t="shared" si="0"/>
        <v>44830</v>
      </c>
      <c r="AC6" s="34">
        <f t="shared" si="0"/>
        <v>44831</v>
      </c>
      <c r="AD6" s="34">
        <f t="shared" si="0"/>
        <v>44832</v>
      </c>
      <c r="AE6" s="34">
        <f>IF(ISERROR(DATE($AF$3,$AU$24,AE5)),"",(DATE($AF$3,$AU$24,AE5)))</f>
        <v>44833</v>
      </c>
      <c r="AF6" s="34">
        <f>IF(ISERROR(DATE($AF$3,$AU$24,AF5)),"",(DATE($AF$3,$AU$24,AF5)))</f>
        <v>44834</v>
      </c>
      <c r="AG6" s="83" t="str">
        <f>IF(ISERROR(DATE($AF$3,$AU$24,AG5)),"",(DATE($AF$3,$AU$24,AG5)))</f>
        <v/>
      </c>
      <c r="AH6" s="141"/>
      <c r="AI6" s="4"/>
    </row>
    <row r="7" spans="1:35" x14ac:dyDescent="0.25">
      <c r="A7" s="74" t="s">
        <v>47</v>
      </c>
      <c r="B7" s="75" t="s">
        <v>74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4"/>
      <c r="AH7" s="90"/>
    </row>
    <row r="8" spans="1:35" ht="15.75" thickBot="1" x14ac:dyDescent="0.3">
      <c r="A8" s="136" t="s">
        <v>61</v>
      </c>
      <c r="B8" s="137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5"/>
      <c r="AH8" s="91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/>
      <c r="AH9" s="91"/>
    </row>
    <row r="10" spans="1:35" ht="39" x14ac:dyDescent="0.25">
      <c r="A10" s="71" t="s">
        <v>56</v>
      </c>
      <c r="B10" s="97" t="s">
        <v>71</v>
      </c>
      <c r="C10" s="45"/>
      <c r="D10" s="45">
        <v>7.5</v>
      </c>
      <c r="E10" s="45"/>
      <c r="F10" s="45"/>
      <c r="G10" s="45">
        <v>7.5</v>
      </c>
      <c r="H10" s="45">
        <v>7.5</v>
      </c>
      <c r="I10" s="45">
        <v>7.5</v>
      </c>
      <c r="J10" s="45">
        <v>7.5</v>
      </c>
      <c r="K10" s="45">
        <v>7.5</v>
      </c>
      <c r="L10" s="45"/>
      <c r="M10" s="45"/>
      <c r="N10" s="45">
        <v>7.5</v>
      </c>
      <c r="O10" s="45">
        <v>7.5</v>
      </c>
      <c r="P10" s="45">
        <v>7.5</v>
      </c>
      <c r="Q10" s="45"/>
      <c r="R10" s="45"/>
      <c r="S10" s="45"/>
      <c r="T10" s="45"/>
      <c r="U10" s="45">
        <v>7.5</v>
      </c>
      <c r="V10" s="45">
        <v>7.5</v>
      </c>
      <c r="W10" s="45">
        <v>7.5</v>
      </c>
      <c r="X10" s="45"/>
      <c r="Y10" s="45">
        <v>7.5</v>
      </c>
      <c r="Z10" s="45"/>
      <c r="AA10" s="45"/>
      <c r="AB10" s="45">
        <v>7.5</v>
      </c>
      <c r="AC10" s="45">
        <v>4</v>
      </c>
      <c r="AD10" s="45">
        <v>7.5</v>
      </c>
      <c r="AE10" s="45">
        <v>7.5</v>
      </c>
      <c r="AF10" s="45">
        <v>7.5</v>
      </c>
      <c r="AG10" s="45"/>
      <c r="AH10" s="92">
        <f t="shared" ref="AH10:AH16" si="1">SUM(C10:AG10)</f>
        <v>131.5</v>
      </c>
    </row>
    <row r="11" spans="1:35" ht="27" thickBot="1" x14ac:dyDescent="0.3">
      <c r="A11" s="72" t="s">
        <v>57</v>
      </c>
      <c r="B11" s="77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2">
        <f t="shared" si="1"/>
        <v>0</v>
      </c>
    </row>
    <row r="12" spans="1:35" ht="15.75" thickBot="1" x14ac:dyDescent="0.3">
      <c r="A12" s="138" t="s">
        <v>62</v>
      </c>
      <c r="B12" s="139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2"/>
    </row>
    <row r="13" spans="1:35" ht="39.75" thickBot="1" x14ac:dyDescent="0.3">
      <c r="A13" s="78" t="s">
        <v>58</v>
      </c>
      <c r="B13" s="81"/>
      <c r="C13" s="52"/>
      <c r="D13" s="53"/>
      <c r="E13" s="53"/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/>
      <c r="T13" s="53"/>
      <c r="U13" s="53"/>
      <c r="V13" s="45"/>
      <c r="W13" s="45"/>
      <c r="X13" s="52"/>
      <c r="Y13" s="53"/>
      <c r="Z13" s="53"/>
      <c r="AA13" s="53"/>
      <c r="AB13" s="53"/>
      <c r="AC13" s="45"/>
      <c r="AD13" s="45"/>
      <c r="AE13" s="53"/>
      <c r="AF13" s="53"/>
      <c r="AG13" s="53"/>
      <c r="AH13" s="92">
        <f t="shared" si="1"/>
        <v>0</v>
      </c>
    </row>
    <row r="14" spans="1:35" x14ac:dyDescent="0.25">
      <c r="A14" s="134" t="s">
        <v>63</v>
      </c>
      <c r="B14" s="135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8"/>
      <c r="AH14" s="92"/>
    </row>
    <row r="15" spans="1:35" ht="26.25" x14ac:dyDescent="0.25">
      <c r="A15" s="80" t="s">
        <v>60</v>
      </c>
      <c r="B15" s="81"/>
      <c r="C15" s="9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7"/>
      <c r="AH15" s="92">
        <f t="shared" si="1"/>
        <v>0</v>
      </c>
    </row>
    <row r="16" spans="1:35" ht="28.9" customHeight="1" thickBot="1" x14ac:dyDescent="0.3">
      <c r="A16" s="178" t="s">
        <v>59</v>
      </c>
      <c r="B16" s="81" t="s">
        <v>69</v>
      </c>
      <c r="C16" s="79"/>
      <c r="D16" s="53"/>
      <c r="E16" s="53"/>
      <c r="F16" s="53"/>
      <c r="G16" s="53"/>
      <c r="H16" s="53"/>
      <c r="I16" s="53">
        <v>1</v>
      </c>
      <c r="J16" s="53"/>
      <c r="K16" s="53"/>
      <c r="L16" s="53"/>
      <c r="M16" s="53"/>
      <c r="N16" s="53"/>
      <c r="O16" s="53"/>
      <c r="P16" s="53">
        <v>1</v>
      </c>
      <c r="Q16" s="53"/>
      <c r="R16" s="53"/>
      <c r="S16" s="53"/>
      <c r="T16" s="53"/>
      <c r="U16" s="53"/>
      <c r="V16" s="53"/>
      <c r="W16" s="53">
        <v>1</v>
      </c>
      <c r="X16" s="53"/>
      <c r="Y16" s="53"/>
      <c r="Z16" s="53"/>
      <c r="AA16" s="53"/>
      <c r="AB16" s="53"/>
      <c r="AC16" s="53"/>
      <c r="AD16" s="53">
        <v>1</v>
      </c>
      <c r="AE16" s="53"/>
      <c r="AF16" s="53"/>
      <c r="AG16" s="89"/>
      <c r="AH16" s="93">
        <f t="shared" si="1"/>
        <v>4</v>
      </c>
    </row>
    <row r="17" spans="1:53" ht="15.75" thickBot="1" x14ac:dyDescent="0.3">
      <c r="B17" s="31" t="s">
        <v>45</v>
      </c>
      <c r="C17" s="54">
        <f t="shared" ref="C17:AH17" si="2">SUM(C10:C16)</f>
        <v>0</v>
      </c>
      <c r="D17" s="54">
        <f t="shared" si="2"/>
        <v>7.5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7.5</v>
      </c>
      <c r="I17" s="54">
        <f t="shared" si="2"/>
        <v>8.5</v>
      </c>
      <c r="J17" s="54">
        <f t="shared" si="2"/>
        <v>7.5</v>
      </c>
      <c r="K17" s="54">
        <f t="shared" si="2"/>
        <v>7.5</v>
      </c>
      <c r="L17" s="54">
        <f t="shared" si="2"/>
        <v>0</v>
      </c>
      <c r="M17" s="54">
        <f t="shared" si="2"/>
        <v>0</v>
      </c>
      <c r="N17" s="54">
        <f t="shared" si="2"/>
        <v>7.5</v>
      </c>
      <c r="O17" s="54">
        <f t="shared" si="2"/>
        <v>7.5</v>
      </c>
      <c r="P17" s="54">
        <f t="shared" si="2"/>
        <v>8.5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7.5</v>
      </c>
      <c r="V17" s="54">
        <f t="shared" si="2"/>
        <v>7.5</v>
      </c>
      <c r="W17" s="54">
        <f t="shared" si="2"/>
        <v>8.5</v>
      </c>
      <c r="X17" s="54">
        <f t="shared" si="2"/>
        <v>0</v>
      </c>
      <c r="Y17" s="54">
        <f t="shared" si="2"/>
        <v>7.5</v>
      </c>
      <c r="Z17" s="54">
        <f t="shared" si="2"/>
        <v>0</v>
      </c>
      <c r="AA17" s="54">
        <f t="shared" si="2"/>
        <v>0</v>
      </c>
      <c r="AB17" s="54">
        <f t="shared" si="2"/>
        <v>7.5</v>
      </c>
      <c r="AC17" s="54">
        <f t="shared" si="2"/>
        <v>4</v>
      </c>
      <c r="AD17" s="54">
        <f t="shared" si="2"/>
        <v>8.5</v>
      </c>
      <c r="AE17" s="54">
        <f t="shared" si="2"/>
        <v>7.5</v>
      </c>
      <c r="AF17" s="54">
        <f t="shared" si="2"/>
        <v>7.5</v>
      </c>
      <c r="AG17" s="55">
        <f t="shared" si="2"/>
        <v>0</v>
      </c>
      <c r="AH17" s="55">
        <f t="shared" si="2"/>
        <v>135.5</v>
      </c>
    </row>
    <row r="18" spans="1:53" x14ac:dyDescent="0.25">
      <c r="A18" s="132" t="s">
        <v>44</v>
      </c>
      <c r="B18" s="132"/>
      <c r="C18" s="99"/>
      <c r="D18" s="99">
        <v>0.3125</v>
      </c>
      <c r="E18" s="99"/>
      <c r="F18" s="99"/>
      <c r="G18" s="99">
        <v>0.3125</v>
      </c>
      <c r="H18" s="99">
        <v>0.3125</v>
      </c>
      <c r="I18" s="99">
        <v>0.3125</v>
      </c>
      <c r="J18" s="99">
        <v>0.3125</v>
      </c>
      <c r="K18" s="99">
        <v>0.3125</v>
      </c>
      <c r="L18" s="99"/>
      <c r="M18" s="99"/>
      <c r="N18" s="99">
        <v>0.3125</v>
      </c>
      <c r="O18" s="99">
        <v>0.3125</v>
      </c>
      <c r="P18" s="99">
        <v>0.3125</v>
      </c>
      <c r="Q18" s="99"/>
      <c r="R18" s="99">
        <v>0.3125</v>
      </c>
      <c r="S18" s="99"/>
      <c r="T18" s="99"/>
      <c r="U18" s="99">
        <v>0.3125</v>
      </c>
      <c r="V18" s="99">
        <v>0.3125</v>
      </c>
      <c r="W18" s="99">
        <v>0.3125</v>
      </c>
      <c r="X18" s="99"/>
      <c r="Y18" s="99">
        <v>0.3125</v>
      </c>
      <c r="Z18" s="99"/>
      <c r="AA18" s="99"/>
      <c r="AB18" s="99">
        <v>0.3125</v>
      </c>
      <c r="AC18" s="99">
        <v>0.3125</v>
      </c>
      <c r="AD18" s="99">
        <v>0.3125</v>
      </c>
      <c r="AE18" s="99">
        <v>0.3125</v>
      </c>
      <c r="AF18" s="99">
        <v>0.3125</v>
      </c>
      <c r="AG18" s="99"/>
      <c r="AH18" s="46"/>
    </row>
    <row r="19" spans="1:53" x14ac:dyDescent="0.25">
      <c r="A19" s="133" t="s">
        <v>43</v>
      </c>
      <c r="B19" s="133"/>
      <c r="C19" s="99"/>
      <c r="D19" s="99">
        <v>0.64583333333333337</v>
      </c>
      <c r="E19" s="99"/>
      <c r="F19" s="99"/>
      <c r="G19" s="99">
        <v>0.64583333333333337</v>
      </c>
      <c r="H19" s="99">
        <v>0.64583333333333337</v>
      </c>
      <c r="I19" s="99">
        <v>0.72916666666666663</v>
      </c>
      <c r="J19" s="99">
        <v>0.64583333333333337</v>
      </c>
      <c r="K19" s="99">
        <v>0.64583333333333337</v>
      </c>
      <c r="L19" s="99"/>
      <c r="M19" s="99"/>
      <c r="N19" s="99">
        <v>0.64583333333333337</v>
      </c>
      <c r="O19" s="99">
        <v>0.64583333333333337</v>
      </c>
      <c r="P19" s="99">
        <v>0.72916666666666663</v>
      </c>
      <c r="Q19" s="99"/>
      <c r="R19" s="99">
        <v>0.64583333333333337</v>
      </c>
      <c r="S19" s="99"/>
      <c r="T19" s="99"/>
      <c r="U19" s="99">
        <v>0.64583333333333337</v>
      </c>
      <c r="V19" s="99">
        <v>0.64583333333333337</v>
      </c>
      <c r="W19" s="99">
        <v>0.72916666666666663</v>
      </c>
      <c r="X19" s="99"/>
      <c r="Y19" s="99">
        <v>0.64583333333333337</v>
      </c>
      <c r="Z19" s="99"/>
      <c r="AA19" s="99"/>
      <c r="AB19" s="99">
        <v>0.64583333333333337</v>
      </c>
      <c r="AC19" s="99">
        <v>0.64583333333333337</v>
      </c>
      <c r="AD19" s="99">
        <v>0.72916666666666663</v>
      </c>
      <c r="AE19" s="99">
        <v>0.64583333333333337</v>
      </c>
      <c r="AF19" s="99">
        <v>0.64583333333333337</v>
      </c>
      <c r="AG19" s="99"/>
      <c r="AH19" s="47"/>
    </row>
    <row r="20" spans="1:53" x14ac:dyDescent="0.25">
      <c r="A20" s="129" t="s">
        <v>42</v>
      </c>
      <c r="B20" s="129"/>
      <c r="C20" s="56">
        <f>C19-C18</f>
        <v>0</v>
      </c>
      <c r="D20" s="56">
        <f t="shared" ref="D20:AG20" si="3">D19-D18</f>
        <v>0.33333333333333337</v>
      </c>
      <c r="E20" s="56">
        <f>E19-E18</f>
        <v>0</v>
      </c>
      <c r="F20" s="56">
        <f>F19-F18</f>
        <v>0</v>
      </c>
      <c r="G20" s="56">
        <f t="shared" si="3"/>
        <v>0.33333333333333337</v>
      </c>
      <c r="H20" s="56">
        <f t="shared" si="3"/>
        <v>0.33333333333333337</v>
      </c>
      <c r="I20" s="56">
        <f t="shared" si="3"/>
        <v>0.41666666666666663</v>
      </c>
      <c r="J20" s="56">
        <f t="shared" si="3"/>
        <v>0.33333333333333337</v>
      </c>
      <c r="K20" s="56">
        <f t="shared" si="3"/>
        <v>0.33333333333333337</v>
      </c>
      <c r="L20" s="56">
        <f t="shared" si="3"/>
        <v>0</v>
      </c>
      <c r="M20" s="56">
        <f t="shared" si="3"/>
        <v>0</v>
      </c>
      <c r="N20" s="56">
        <f t="shared" si="3"/>
        <v>0.33333333333333337</v>
      </c>
      <c r="O20" s="56">
        <f t="shared" si="3"/>
        <v>0.33333333333333337</v>
      </c>
      <c r="P20" s="56">
        <f t="shared" si="3"/>
        <v>0.41666666666666663</v>
      </c>
      <c r="Q20" s="56">
        <f t="shared" si="3"/>
        <v>0</v>
      </c>
      <c r="R20" s="56">
        <f t="shared" si="3"/>
        <v>0.33333333333333337</v>
      </c>
      <c r="S20" s="56">
        <f t="shared" si="3"/>
        <v>0</v>
      </c>
      <c r="T20" s="56">
        <f t="shared" si="3"/>
        <v>0</v>
      </c>
      <c r="U20" s="56">
        <f t="shared" si="3"/>
        <v>0.33333333333333337</v>
      </c>
      <c r="V20" s="56">
        <f t="shared" si="3"/>
        <v>0.33333333333333337</v>
      </c>
      <c r="W20" s="56">
        <f t="shared" si="3"/>
        <v>0.41666666666666663</v>
      </c>
      <c r="X20" s="56">
        <f t="shared" si="3"/>
        <v>0</v>
      </c>
      <c r="Y20" s="56">
        <f t="shared" si="3"/>
        <v>0.33333333333333337</v>
      </c>
      <c r="Z20" s="56">
        <f t="shared" si="3"/>
        <v>0</v>
      </c>
      <c r="AA20" s="56">
        <f t="shared" si="3"/>
        <v>0</v>
      </c>
      <c r="AB20" s="56">
        <f t="shared" si="3"/>
        <v>0.33333333333333337</v>
      </c>
      <c r="AC20" s="56">
        <f t="shared" si="3"/>
        <v>0.33333333333333337</v>
      </c>
      <c r="AD20" s="56">
        <f t="shared" si="3"/>
        <v>0.41666666666666663</v>
      </c>
      <c r="AE20" s="56">
        <f t="shared" si="3"/>
        <v>0.33333333333333337</v>
      </c>
      <c r="AF20" s="56">
        <f t="shared" si="3"/>
        <v>0.33333333333333337</v>
      </c>
      <c r="AG20" s="56">
        <f t="shared" si="3"/>
        <v>0</v>
      </c>
      <c r="AH20" s="48"/>
    </row>
    <row r="21" spans="1:53" x14ac:dyDescent="0.25">
      <c r="A21" s="128" t="s">
        <v>54</v>
      </c>
      <c r="B21" s="129"/>
      <c r="C21" s="61">
        <f>(C20-INT(C20))*24</f>
        <v>0</v>
      </c>
      <c r="D21" s="61">
        <f>(D20-INT(D20))*24</f>
        <v>8</v>
      </c>
      <c r="E21" s="61">
        <f t="shared" ref="E21:AG21" si="4">(E20-INT(E20))*24</f>
        <v>0</v>
      </c>
      <c r="F21" s="61">
        <f t="shared" si="4"/>
        <v>0</v>
      </c>
      <c r="G21" s="61">
        <f>(G20-INT(G20))*24</f>
        <v>8</v>
      </c>
      <c r="H21" s="61">
        <f t="shared" si="4"/>
        <v>8</v>
      </c>
      <c r="I21" s="61">
        <f t="shared" si="4"/>
        <v>10</v>
      </c>
      <c r="J21" s="61">
        <f t="shared" si="4"/>
        <v>8</v>
      </c>
      <c r="K21" s="61">
        <f t="shared" si="4"/>
        <v>8</v>
      </c>
      <c r="L21" s="61">
        <f t="shared" si="4"/>
        <v>0</v>
      </c>
      <c r="M21" s="61">
        <f t="shared" si="4"/>
        <v>0</v>
      </c>
      <c r="N21" s="61">
        <f t="shared" si="4"/>
        <v>8</v>
      </c>
      <c r="O21" s="61">
        <f t="shared" si="4"/>
        <v>8</v>
      </c>
      <c r="P21" s="61">
        <f t="shared" si="4"/>
        <v>10</v>
      </c>
      <c r="Q21" s="61">
        <f t="shared" si="4"/>
        <v>0</v>
      </c>
      <c r="R21" s="61">
        <f t="shared" si="4"/>
        <v>8</v>
      </c>
      <c r="S21" s="61">
        <f t="shared" si="4"/>
        <v>0</v>
      </c>
      <c r="T21" s="61">
        <f t="shared" si="4"/>
        <v>0</v>
      </c>
      <c r="U21" s="61">
        <f t="shared" si="4"/>
        <v>8</v>
      </c>
      <c r="V21" s="61">
        <f t="shared" si="4"/>
        <v>8</v>
      </c>
      <c r="W21" s="61">
        <f t="shared" si="4"/>
        <v>10</v>
      </c>
      <c r="X21" s="61">
        <f t="shared" si="4"/>
        <v>0</v>
      </c>
      <c r="Y21" s="61">
        <f t="shared" si="4"/>
        <v>8</v>
      </c>
      <c r="Z21" s="61">
        <f t="shared" si="4"/>
        <v>0</v>
      </c>
      <c r="AA21" s="61">
        <f t="shared" si="4"/>
        <v>0</v>
      </c>
      <c r="AB21" s="61">
        <f t="shared" si="4"/>
        <v>8</v>
      </c>
      <c r="AC21" s="61">
        <f t="shared" si="4"/>
        <v>8</v>
      </c>
      <c r="AD21" s="61">
        <f t="shared" si="4"/>
        <v>10</v>
      </c>
      <c r="AE21" s="61">
        <f t="shared" si="4"/>
        <v>8</v>
      </c>
      <c r="AF21" s="61">
        <f t="shared" si="4"/>
        <v>8</v>
      </c>
      <c r="AG21" s="57">
        <f t="shared" si="4"/>
        <v>0</v>
      </c>
      <c r="AH21" s="48"/>
    </row>
    <row r="22" spans="1:53" x14ac:dyDescent="0.25">
      <c r="A22" s="76" t="s">
        <v>41</v>
      </c>
      <c r="B22" s="76"/>
      <c r="C22" s="100" t="s">
        <v>75</v>
      </c>
      <c r="D22" s="58"/>
      <c r="E22" s="103"/>
      <c r="F22" s="103"/>
      <c r="G22" s="100"/>
      <c r="H22" s="58"/>
      <c r="I22" s="58"/>
      <c r="J22" s="103"/>
      <c r="K22" s="60"/>
      <c r="L22" s="103"/>
      <c r="M22" s="60"/>
      <c r="N22" s="60"/>
      <c r="O22" s="103"/>
      <c r="P22" s="60"/>
      <c r="Q22" s="58" t="s">
        <v>75</v>
      </c>
      <c r="R22" s="103" t="s">
        <v>67</v>
      </c>
      <c r="S22" s="100"/>
      <c r="T22" s="103"/>
      <c r="U22" s="60"/>
      <c r="V22" s="100"/>
      <c r="W22" s="58"/>
      <c r="X22" s="58" t="s">
        <v>68</v>
      </c>
      <c r="Y22" s="60"/>
      <c r="Z22" s="58"/>
      <c r="AA22" s="60"/>
      <c r="AB22" s="60"/>
      <c r="AC22" s="58" t="s">
        <v>76</v>
      </c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09" t="s">
        <v>40</v>
      </c>
      <c r="B24" s="110"/>
      <c r="K24" s="113" t="s">
        <v>55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S24" s="1">
        <v>2016</v>
      </c>
      <c r="AU24" s="1">
        <f>MONTH(DATEVALUE(X3&amp;" 1"))</f>
        <v>9</v>
      </c>
      <c r="AV24" s="106" t="s">
        <v>39</v>
      </c>
      <c r="AW24" s="107"/>
      <c r="AX24" s="107"/>
      <c r="AY24" s="107"/>
      <c r="AZ24" s="108"/>
      <c r="BA24" s="8">
        <f>DATE($AF$3,1,1)</f>
        <v>44562</v>
      </c>
    </row>
    <row r="25" spans="1:53" ht="15.75" thickBot="1" x14ac:dyDescent="0.3">
      <c r="A25" s="111"/>
      <c r="B25" s="112"/>
      <c r="K25" s="116" t="s">
        <v>72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8"/>
      <c r="AS25" s="1">
        <v>2017</v>
      </c>
      <c r="AV25" s="106" t="s">
        <v>38</v>
      </c>
      <c r="AW25" s="107"/>
      <c r="AX25" s="107"/>
      <c r="AY25" s="107"/>
      <c r="AZ25" s="108"/>
      <c r="BA25" s="8">
        <f>DATE($AF$3,1,6)</f>
        <v>44567</v>
      </c>
    </row>
    <row r="26" spans="1:53" ht="21" customHeight="1" x14ac:dyDescent="0.25">
      <c r="A26" s="28" t="s">
        <v>37</v>
      </c>
      <c r="B26" s="27">
        <v>131.5</v>
      </c>
      <c r="K26" s="119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  <c r="AS26" s="1">
        <v>2018</v>
      </c>
      <c r="AV26" s="94" t="s">
        <v>36</v>
      </c>
      <c r="AW26" s="95"/>
      <c r="AX26" s="95"/>
      <c r="AY26" s="95"/>
      <c r="AZ26" s="96"/>
      <c r="BA26" s="8">
        <f>BA27-3</f>
        <v>44666</v>
      </c>
    </row>
    <row r="27" spans="1:53" x14ac:dyDescent="0.25">
      <c r="A27" s="25" t="s">
        <v>35</v>
      </c>
      <c r="B27" s="26">
        <v>15</v>
      </c>
      <c r="K27" s="11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1"/>
      <c r="AS27" s="1">
        <v>2019</v>
      </c>
      <c r="AV27" s="94" t="s">
        <v>34</v>
      </c>
      <c r="AW27" s="95"/>
      <c r="AX27" s="95"/>
      <c r="AY27" s="95"/>
      <c r="AZ27" s="96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7.5</v>
      </c>
      <c r="K28" s="119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1"/>
      <c r="AS28" s="1">
        <v>2020</v>
      </c>
      <c r="AV28" s="94" t="s">
        <v>32</v>
      </c>
      <c r="AW28" s="95"/>
      <c r="AX28" s="95"/>
      <c r="AY28" s="95"/>
      <c r="AZ28" s="96"/>
      <c r="BA28" s="8">
        <f>DATE($AF$3,5,1)</f>
        <v>44682</v>
      </c>
    </row>
    <row r="29" spans="1:53" x14ac:dyDescent="0.25">
      <c r="A29" s="25" t="s">
        <v>0</v>
      </c>
      <c r="B29" s="26">
        <v>11</v>
      </c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1"/>
      <c r="AS29" s="1">
        <v>2021</v>
      </c>
      <c r="AV29" s="94" t="s">
        <v>31</v>
      </c>
      <c r="AW29" s="95"/>
      <c r="AX29" s="95"/>
      <c r="AY29" s="95"/>
      <c r="AZ29" s="96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1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S30" s="1">
        <v>2022</v>
      </c>
      <c r="AV30" s="94" t="s">
        <v>29</v>
      </c>
      <c r="AW30" s="95"/>
      <c r="AX30" s="95"/>
      <c r="AY30" s="95"/>
      <c r="AZ30" s="96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22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/>
      <c r="AS31" s="1">
        <v>2023</v>
      </c>
      <c r="AV31" s="94" t="s">
        <v>27</v>
      </c>
      <c r="AW31" s="95"/>
      <c r="AX31" s="95"/>
      <c r="AY31" s="95"/>
      <c r="AZ31" s="96"/>
      <c r="BA31" s="8">
        <f>DATE($AF$3,8,29)</f>
        <v>44802</v>
      </c>
    </row>
    <row r="32" spans="1:53" x14ac:dyDescent="0.25">
      <c r="A32" s="25" t="s">
        <v>26</v>
      </c>
      <c r="B32" s="101">
        <v>0</v>
      </c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4"/>
      <c r="AS32" s="3" t="s">
        <v>25</v>
      </c>
      <c r="AV32" s="94" t="s">
        <v>24</v>
      </c>
      <c r="AW32" s="95"/>
      <c r="AX32" s="95"/>
      <c r="AY32" s="95"/>
      <c r="AZ32" s="96"/>
      <c r="BA32" s="8">
        <f>DATE($AF$3,9,1)</f>
        <v>44805</v>
      </c>
    </row>
    <row r="33" spans="1:53" ht="15.75" thickBot="1" x14ac:dyDescent="0.3">
      <c r="A33" s="24" t="s">
        <v>23</v>
      </c>
      <c r="B33" s="102">
        <v>0</v>
      </c>
      <c r="K33" s="122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S33" s="3" t="s">
        <v>22</v>
      </c>
      <c r="AV33" s="94" t="s">
        <v>21</v>
      </c>
      <c r="AW33" s="95"/>
      <c r="AX33" s="95"/>
      <c r="AY33" s="95"/>
      <c r="AZ33" s="96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22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S34" s="3" t="s">
        <v>19</v>
      </c>
      <c r="AV34" s="94" t="s">
        <v>18</v>
      </c>
      <c r="AW34" s="95"/>
      <c r="AX34" s="95"/>
      <c r="AY34" s="95"/>
      <c r="AZ34" s="96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44837</v>
      </c>
      <c r="C35" s="1"/>
      <c r="D35" s="1"/>
      <c r="E35" s="1"/>
      <c r="F35" s="1"/>
      <c r="G35" s="1"/>
      <c r="K35" s="122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S35" s="3" t="s">
        <v>17</v>
      </c>
      <c r="AT35" s="1"/>
      <c r="AU35" s="7"/>
      <c r="AV35" s="94" t="s">
        <v>16</v>
      </c>
      <c r="AW35" s="95"/>
      <c r="AX35" s="95"/>
      <c r="AY35" s="95"/>
      <c r="AZ35" s="96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5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7"/>
      <c r="AS36" s="3" t="s">
        <v>14</v>
      </c>
      <c r="AU36" s="7"/>
      <c r="AV36" s="94" t="s">
        <v>13</v>
      </c>
      <c r="AW36" s="95"/>
      <c r="AX36" s="95"/>
      <c r="AY36" s="95"/>
      <c r="AZ36" s="96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4" t="s">
        <v>11</v>
      </c>
      <c r="AW37" s="95"/>
      <c r="AX37" s="95"/>
      <c r="AY37" s="95"/>
      <c r="AZ37" s="96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4" t="s">
        <v>9</v>
      </c>
      <c r="C38" s="104"/>
      <c r="D38" s="104"/>
      <c r="E38" s="105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21" priority="27" operator="greaterThan">
      <formula>12</formula>
    </cfRule>
  </conditionalFormatting>
  <conditionalFormatting sqref="C23:AG23 AH20:AH21">
    <cfRule type="cellIs" dxfId="20" priority="26" operator="greaterThan">
      <formula>12</formula>
    </cfRule>
  </conditionalFormatting>
  <conditionalFormatting sqref="C5:AG6">
    <cfRule type="expression" dxfId="19" priority="28">
      <formula>OR(WEEKDAY(C$6,2)=6,WEEKDAY(C$6,2)=7)</formula>
    </cfRule>
    <cfRule type="expression" dxfId="18" priority="29">
      <formula>VLOOKUP(C$6,$BA$24:$BA$38,1,0)</formula>
    </cfRule>
  </conditionalFormatting>
  <conditionalFormatting sqref="C10:AG16">
    <cfRule type="expression" dxfId="17" priority="6">
      <formula>OR(WEEKDAY(C$6,2)=6,WEEKDAY(C$6,2)=7)</formula>
    </cfRule>
    <cfRule type="expression" dxfId="16" priority="7">
      <formula>VLOOKUP(C$6,$BA$24:$BA$38,1,0)</formula>
    </cfRule>
  </conditionalFormatting>
  <conditionalFormatting sqref="C18:AG19">
    <cfRule type="cellIs" dxfId="15" priority="5" operator="greaterThan">
      <formula>12</formula>
    </cfRule>
  </conditionalFormatting>
  <conditionalFormatting sqref="C22:F22 H22:M22 O22:T22 V22:AG22">
    <cfRule type="cellIs" dxfId="14" priority="4" operator="greaterThan">
      <formula>12</formula>
    </cfRule>
  </conditionalFormatting>
  <conditionalFormatting sqref="G22">
    <cfRule type="cellIs" dxfId="13" priority="3" operator="greaterThan">
      <formula>12</formula>
    </cfRule>
  </conditionalFormatting>
  <conditionalFormatting sqref="N22">
    <cfRule type="cellIs" dxfId="12" priority="2" operator="greaterThan">
      <formula>12</formula>
    </cfRule>
  </conditionalFormatting>
  <conditionalFormatting sqref="U22">
    <cfRule type="cellIs" dxfId="11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5782B1DD-9C4B-4DE9-B040-B181EEFABC78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16" sqref="B1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5" ht="15.75" thickBot="1" x14ac:dyDescent="0.3">
      <c r="A3" s="149" t="s">
        <v>53</v>
      </c>
      <c r="B3" s="150"/>
      <c r="C3" s="150"/>
      <c r="D3" s="150"/>
      <c r="E3" s="150"/>
      <c r="F3" s="150"/>
      <c r="G3" s="151"/>
      <c r="H3" s="155" t="s">
        <v>52</v>
      </c>
      <c r="I3" s="156"/>
      <c r="J3" s="157"/>
      <c r="K3" s="143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58" t="s">
        <v>51</v>
      </c>
      <c r="W3" s="160"/>
      <c r="X3" s="152" t="s">
        <v>5</v>
      </c>
      <c r="Y3" s="153"/>
      <c r="Z3" s="153"/>
      <c r="AA3" s="153"/>
      <c r="AB3" s="153"/>
      <c r="AC3" s="154"/>
      <c r="AD3" s="158" t="s">
        <v>50</v>
      </c>
      <c r="AE3" s="159"/>
      <c r="AF3" s="146">
        <v>2022</v>
      </c>
      <c r="AG3" s="147"/>
      <c r="AH3" s="148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2" t="str">
        <f>IF(OR(DAY(DATE($AF$3,$AU$24+1,0))=28,DAY(DATE($AF$3,$AU$24+1,0))=29),"",IF(DAY(DATE($AF$3,$AU$24+1,0))=30,"",31))</f>
        <v/>
      </c>
      <c r="AH5" s="140" t="s">
        <v>48</v>
      </c>
      <c r="AI5" s="4"/>
    </row>
    <row r="6" spans="1:35" ht="15.75" thickBot="1" x14ac:dyDescent="0.3">
      <c r="A6" s="130"/>
      <c r="B6" s="131"/>
      <c r="C6" s="35">
        <f t="shared" ref="C6:AD6" si="0">(DATE($AF$3,$AU$24,C5))</f>
        <v>44805</v>
      </c>
      <c r="D6" s="34">
        <f t="shared" si="0"/>
        <v>44806</v>
      </c>
      <c r="E6" s="34">
        <f t="shared" si="0"/>
        <v>44807</v>
      </c>
      <c r="F6" s="34">
        <f t="shared" si="0"/>
        <v>44808</v>
      </c>
      <c r="G6" s="34">
        <f t="shared" si="0"/>
        <v>44809</v>
      </c>
      <c r="H6" s="34">
        <f t="shared" si="0"/>
        <v>44810</v>
      </c>
      <c r="I6" s="34">
        <f t="shared" si="0"/>
        <v>44811</v>
      </c>
      <c r="J6" s="34">
        <f t="shared" si="0"/>
        <v>44812</v>
      </c>
      <c r="K6" s="34">
        <f t="shared" si="0"/>
        <v>44813</v>
      </c>
      <c r="L6" s="34">
        <f t="shared" si="0"/>
        <v>44814</v>
      </c>
      <c r="M6" s="34">
        <f t="shared" si="0"/>
        <v>44815</v>
      </c>
      <c r="N6" s="34">
        <f t="shared" si="0"/>
        <v>44816</v>
      </c>
      <c r="O6" s="34">
        <f t="shared" si="0"/>
        <v>44817</v>
      </c>
      <c r="P6" s="34">
        <f t="shared" si="0"/>
        <v>44818</v>
      </c>
      <c r="Q6" s="34">
        <f t="shared" si="0"/>
        <v>44819</v>
      </c>
      <c r="R6" s="34">
        <f t="shared" si="0"/>
        <v>44820</v>
      </c>
      <c r="S6" s="34">
        <f t="shared" si="0"/>
        <v>44821</v>
      </c>
      <c r="T6" s="34">
        <f t="shared" si="0"/>
        <v>44822</v>
      </c>
      <c r="U6" s="34">
        <f t="shared" si="0"/>
        <v>44823</v>
      </c>
      <c r="V6" s="34">
        <f t="shared" si="0"/>
        <v>44824</v>
      </c>
      <c r="W6" s="34">
        <f t="shared" si="0"/>
        <v>44825</v>
      </c>
      <c r="X6" s="34">
        <f t="shared" si="0"/>
        <v>44826</v>
      </c>
      <c r="Y6" s="34">
        <f t="shared" si="0"/>
        <v>44827</v>
      </c>
      <c r="Z6" s="34">
        <f t="shared" si="0"/>
        <v>44828</v>
      </c>
      <c r="AA6" s="34">
        <f t="shared" si="0"/>
        <v>44829</v>
      </c>
      <c r="AB6" s="34">
        <f t="shared" si="0"/>
        <v>44830</v>
      </c>
      <c r="AC6" s="34">
        <f t="shared" si="0"/>
        <v>44831</v>
      </c>
      <c r="AD6" s="34">
        <f t="shared" si="0"/>
        <v>44832</v>
      </c>
      <c r="AE6" s="34">
        <f>IF(ISERROR(DATE($AF$3,$AU$24,AE5)),"",(DATE($AF$3,$AU$24,AE5)))</f>
        <v>44833</v>
      </c>
      <c r="AF6" s="34">
        <f>IF(ISERROR(DATE($AF$3,$AU$24,AF5)),"",(DATE($AF$3,$AU$24,AF5)))</f>
        <v>44834</v>
      </c>
      <c r="AG6" s="83" t="str">
        <f>IF(ISERROR(DATE($AF$3,$AU$24,AG5)),"",(DATE($AF$3,$AU$24,AG5)))</f>
        <v/>
      </c>
      <c r="AH6" s="141"/>
      <c r="AI6" s="4"/>
    </row>
    <row r="7" spans="1:35" x14ac:dyDescent="0.25">
      <c r="A7" s="74" t="s">
        <v>47</v>
      </c>
      <c r="B7" s="75" t="s">
        <v>74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4"/>
      <c r="AH7" s="90"/>
    </row>
    <row r="8" spans="1:35" ht="15.75" thickBot="1" x14ac:dyDescent="0.3">
      <c r="A8" s="136" t="s">
        <v>61</v>
      </c>
      <c r="B8" s="137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5"/>
      <c r="AH8" s="91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/>
      <c r="AH9" s="91"/>
    </row>
    <row r="10" spans="1:35" ht="39" x14ac:dyDescent="0.25">
      <c r="A10" s="71" t="s">
        <v>56</v>
      </c>
      <c r="B10" s="97" t="s">
        <v>71</v>
      </c>
      <c r="C10" s="45"/>
      <c r="D10" s="45">
        <v>7.5</v>
      </c>
      <c r="E10" s="45"/>
      <c r="F10" s="45"/>
      <c r="G10" s="45">
        <v>7.5</v>
      </c>
      <c r="H10" s="45">
        <v>7.5</v>
      </c>
      <c r="I10" s="45">
        <v>7.5</v>
      </c>
      <c r="J10" s="45">
        <v>7.5</v>
      </c>
      <c r="K10" s="45">
        <v>7.5</v>
      </c>
      <c r="L10" s="45"/>
      <c r="M10" s="45"/>
      <c r="N10" s="45">
        <v>7.5</v>
      </c>
      <c r="O10" s="45">
        <v>7.5</v>
      </c>
      <c r="P10" s="45">
        <v>7.5</v>
      </c>
      <c r="Q10" s="45"/>
      <c r="R10" s="45"/>
      <c r="S10" s="45"/>
      <c r="T10" s="45"/>
      <c r="U10" s="45">
        <v>7.5</v>
      </c>
      <c r="V10" s="45">
        <v>7.5</v>
      </c>
      <c r="W10" s="45">
        <v>7.5</v>
      </c>
      <c r="X10" s="45"/>
      <c r="Y10" s="45">
        <v>7.5</v>
      </c>
      <c r="Z10" s="45"/>
      <c r="AA10" s="45"/>
      <c r="AB10" s="45">
        <v>7.5</v>
      </c>
      <c r="AC10" s="45">
        <v>4</v>
      </c>
      <c r="AD10" s="45">
        <v>7.5</v>
      </c>
      <c r="AE10" s="45">
        <v>7.5</v>
      </c>
      <c r="AF10" s="45">
        <v>7.5</v>
      </c>
      <c r="AG10" s="45"/>
      <c r="AH10" s="92">
        <f t="shared" ref="AH10:AH16" si="1">SUM(C10:AG10)</f>
        <v>131.5</v>
      </c>
    </row>
    <row r="11" spans="1:35" ht="27" thickBot="1" x14ac:dyDescent="0.3">
      <c r="A11" s="72" t="s">
        <v>57</v>
      </c>
      <c r="B11" s="77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2">
        <f t="shared" si="1"/>
        <v>0</v>
      </c>
    </row>
    <row r="12" spans="1:35" ht="15.75" thickBot="1" x14ac:dyDescent="0.3">
      <c r="A12" s="138" t="s">
        <v>62</v>
      </c>
      <c r="B12" s="139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2"/>
    </row>
    <row r="13" spans="1:35" ht="39.75" thickBot="1" x14ac:dyDescent="0.3">
      <c r="A13" s="78" t="s">
        <v>58</v>
      </c>
      <c r="B13" s="81"/>
      <c r="C13" s="52"/>
      <c r="D13" s="53"/>
      <c r="E13" s="53"/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/>
      <c r="T13" s="53"/>
      <c r="U13" s="53"/>
      <c r="V13" s="45"/>
      <c r="W13" s="45"/>
      <c r="X13" s="52"/>
      <c r="Y13" s="53"/>
      <c r="Z13" s="53"/>
      <c r="AA13" s="53"/>
      <c r="AB13" s="53"/>
      <c r="AC13" s="45"/>
      <c r="AD13" s="45"/>
      <c r="AE13" s="53"/>
      <c r="AF13" s="53"/>
      <c r="AG13" s="53"/>
      <c r="AH13" s="92">
        <f t="shared" si="1"/>
        <v>0</v>
      </c>
    </row>
    <row r="14" spans="1:35" x14ac:dyDescent="0.25">
      <c r="A14" s="134" t="s">
        <v>63</v>
      </c>
      <c r="B14" s="135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8"/>
      <c r="AH14" s="92"/>
    </row>
    <row r="15" spans="1:35" ht="26.25" x14ac:dyDescent="0.25">
      <c r="A15" s="80" t="s">
        <v>60</v>
      </c>
      <c r="B15" s="81"/>
      <c r="C15" s="9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7"/>
      <c r="AH15" s="92">
        <f t="shared" si="1"/>
        <v>0</v>
      </c>
    </row>
    <row r="16" spans="1:35" ht="28.9" customHeight="1" thickBot="1" x14ac:dyDescent="0.3">
      <c r="A16" s="178" t="s">
        <v>59</v>
      </c>
      <c r="B16" s="81" t="s">
        <v>69</v>
      </c>
      <c r="C16" s="79"/>
      <c r="D16" s="53"/>
      <c r="E16" s="53"/>
      <c r="F16" s="53"/>
      <c r="G16" s="53"/>
      <c r="H16" s="53"/>
      <c r="I16" s="53">
        <v>1</v>
      </c>
      <c r="J16" s="53"/>
      <c r="K16" s="53"/>
      <c r="L16" s="53"/>
      <c r="M16" s="53"/>
      <c r="N16" s="53"/>
      <c r="O16" s="53"/>
      <c r="P16" s="53">
        <v>1</v>
      </c>
      <c r="Q16" s="53"/>
      <c r="R16" s="53"/>
      <c r="S16" s="53"/>
      <c r="T16" s="53"/>
      <c r="U16" s="53"/>
      <c r="V16" s="53"/>
      <c r="W16" s="53">
        <v>1</v>
      </c>
      <c r="X16" s="53"/>
      <c r="Y16" s="53"/>
      <c r="Z16" s="53"/>
      <c r="AA16" s="53"/>
      <c r="AB16" s="53"/>
      <c r="AC16" s="53"/>
      <c r="AD16" s="53">
        <v>1</v>
      </c>
      <c r="AE16" s="53"/>
      <c r="AF16" s="53"/>
      <c r="AG16" s="89"/>
      <c r="AH16" s="93">
        <f t="shared" si="1"/>
        <v>4</v>
      </c>
    </row>
    <row r="17" spans="1:53" ht="15.75" thickBot="1" x14ac:dyDescent="0.3">
      <c r="B17" s="31" t="s">
        <v>45</v>
      </c>
      <c r="C17" s="54">
        <f t="shared" ref="C17:AH17" si="2">SUM(C10:C16)</f>
        <v>0</v>
      </c>
      <c r="D17" s="54">
        <f t="shared" si="2"/>
        <v>7.5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7.5</v>
      </c>
      <c r="I17" s="54">
        <f t="shared" si="2"/>
        <v>8.5</v>
      </c>
      <c r="J17" s="54">
        <f t="shared" si="2"/>
        <v>7.5</v>
      </c>
      <c r="K17" s="54">
        <f t="shared" si="2"/>
        <v>7.5</v>
      </c>
      <c r="L17" s="54">
        <f t="shared" si="2"/>
        <v>0</v>
      </c>
      <c r="M17" s="54">
        <f t="shared" si="2"/>
        <v>0</v>
      </c>
      <c r="N17" s="54">
        <f t="shared" si="2"/>
        <v>7.5</v>
      </c>
      <c r="O17" s="54">
        <f t="shared" si="2"/>
        <v>7.5</v>
      </c>
      <c r="P17" s="54">
        <f t="shared" si="2"/>
        <v>8.5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7.5</v>
      </c>
      <c r="V17" s="54">
        <f t="shared" si="2"/>
        <v>7.5</v>
      </c>
      <c r="W17" s="54">
        <f t="shared" si="2"/>
        <v>8.5</v>
      </c>
      <c r="X17" s="54">
        <f t="shared" si="2"/>
        <v>0</v>
      </c>
      <c r="Y17" s="54">
        <f t="shared" si="2"/>
        <v>7.5</v>
      </c>
      <c r="Z17" s="54">
        <f t="shared" si="2"/>
        <v>0</v>
      </c>
      <c r="AA17" s="54">
        <f t="shared" si="2"/>
        <v>0</v>
      </c>
      <c r="AB17" s="54">
        <f t="shared" si="2"/>
        <v>7.5</v>
      </c>
      <c r="AC17" s="54">
        <f t="shared" si="2"/>
        <v>4</v>
      </c>
      <c r="AD17" s="54">
        <f t="shared" si="2"/>
        <v>8.5</v>
      </c>
      <c r="AE17" s="54">
        <f t="shared" si="2"/>
        <v>7.5</v>
      </c>
      <c r="AF17" s="54">
        <f t="shared" si="2"/>
        <v>7.5</v>
      </c>
      <c r="AG17" s="55">
        <f t="shared" si="2"/>
        <v>0</v>
      </c>
      <c r="AH17" s="55">
        <f t="shared" si="2"/>
        <v>135.5</v>
      </c>
    </row>
    <row r="18" spans="1:53" x14ac:dyDescent="0.25">
      <c r="A18" s="132" t="s">
        <v>44</v>
      </c>
      <c r="B18" s="132"/>
      <c r="C18" s="99"/>
      <c r="D18" s="99">
        <v>0.3125</v>
      </c>
      <c r="E18" s="99"/>
      <c r="F18" s="99"/>
      <c r="G18" s="99">
        <v>0.3125</v>
      </c>
      <c r="H18" s="99">
        <v>0.3125</v>
      </c>
      <c r="I18" s="99">
        <v>0.3125</v>
      </c>
      <c r="J18" s="99">
        <v>0.3125</v>
      </c>
      <c r="K18" s="99">
        <v>0.3125</v>
      </c>
      <c r="L18" s="99"/>
      <c r="M18" s="99"/>
      <c r="N18" s="99">
        <v>0.3125</v>
      </c>
      <c r="O18" s="99">
        <v>0.3125</v>
      </c>
      <c r="P18" s="99">
        <v>0.3125</v>
      </c>
      <c r="Q18" s="99"/>
      <c r="R18" s="99">
        <v>0.3125</v>
      </c>
      <c r="S18" s="99"/>
      <c r="T18" s="99"/>
      <c r="U18" s="99">
        <v>0.3125</v>
      </c>
      <c r="V18" s="99">
        <v>0.3125</v>
      </c>
      <c r="W18" s="99">
        <v>0.3125</v>
      </c>
      <c r="X18" s="99"/>
      <c r="Y18" s="99">
        <v>0.3125</v>
      </c>
      <c r="Z18" s="99"/>
      <c r="AA18" s="99"/>
      <c r="AB18" s="99">
        <v>0.3125</v>
      </c>
      <c r="AC18" s="99">
        <v>0.3125</v>
      </c>
      <c r="AD18" s="99">
        <v>0.3125</v>
      </c>
      <c r="AE18" s="99">
        <v>0.3125</v>
      </c>
      <c r="AF18" s="99">
        <v>0.3125</v>
      </c>
      <c r="AG18" s="99"/>
      <c r="AH18" s="46"/>
    </row>
    <row r="19" spans="1:53" x14ac:dyDescent="0.25">
      <c r="A19" s="133" t="s">
        <v>43</v>
      </c>
      <c r="B19" s="133"/>
      <c r="C19" s="99"/>
      <c r="D19" s="99">
        <v>0.64583333333333337</v>
      </c>
      <c r="E19" s="99"/>
      <c r="F19" s="99"/>
      <c r="G19" s="99">
        <v>0.64583333333333337</v>
      </c>
      <c r="H19" s="99">
        <v>0.64583333333333337</v>
      </c>
      <c r="I19" s="99">
        <v>0.72916666666666663</v>
      </c>
      <c r="J19" s="99">
        <v>0.64583333333333337</v>
      </c>
      <c r="K19" s="99">
        <v>0.64583333333333337</v>
      </c>
      <c r="L19" s="99"/>
      <c r="M19" s="99"/>
      <c r="N19" s="99">
        <v>0.64583333333333337</v>
      </c>
      <c r="O19" s="99">
        <v>0.64583333333333337</v>
      </c>
      <c r="P19" s="99">
        <v>0.72916666666666663</v>
      </c>
      <c r="Q19" s="99"/>
      <c r="R19" s="99">
        <v>0.64583333333333337</v>
      </c>
      <c r="S19" s="99"/>
      <c r="T19" s="99"/>
      <c r="U19" s="99">
        <v>0.64583333333333337</v>
      </c>
      <c r="V19" s="99">
        <v>0.64583333333333337</v>
      </c>
      <c r="W19" s="99">
        <v>0.72916666666666663</v>
      </c>
      <c r="X19" s="99"/>
      <c r="Y19" s="99">
        <v>0.64583333333333337</v>
      </c>
      <c r="Z19" s="99"/>
      <c r="AA19" s="99"/>
      <c r="AB19" s="99">
        <v>0.64583333333333337</v>
      </c>
      <c r="AC19" s="99">
        <v>0.64583333333333337</v>
      </c>
      <c r="AD19" s="99">
        <v>0.72916666666666663</v>
      </c>
      <c r="AE19" s="99">
        <v>0.64583333333333337</v>
      </c>
      <c r="AF19" s="99">
        <v>0.64583333333333337</v>
      </c>
      <c r="AG19" s="99"/>
      <c r="AH19" s="47"/>
    </row>
    <row r="20" spans="1:53" x14ac:dyDescent="0.25">
      <c r="A20" s="129" t="s">
        <v>42</v>
      </c>
      <c r="B20" s="129"/>
      <c r="C20" s="56">
        <f>C19-C18</f>
        <v>0</v>
      </c>
      <c r="D20" s="56">
        <f t="shared" ref="D20:AG20" si="3">D19-D18</f>
        <v>0.33333333333333337</v>
      </c>
      <c r="E20" s="56">
        <f>E19-E18</f>
        <v>0</v>
      </c>
      <c r="F20" s="56">
        <f>F19-F18</f>
        <v>0</v>
      </c>
      <c r="G20" s="56">
        <f t="shared" si="3"/>
        <v>0.33333333333333337</v>
      </c>
      <c r="H20" s="56">
        <f t="shared" si="3"/>
        <v>0.33333333333333337</v>
      </c>
      <c r="I20" s="56">
        <f t="shared" si="3"/>
        <v>0.41666666666666663</v>
      </c>
      <c r="J20" s="56">
        <f t="shared" si="3"/>
        <v>0.33333333333333337</v>
      </c>
      <c r="K20" s="56">
        <f t="shared" si="3"/>
        <v>0.33333333333333337</v>
      </c>
      <c r="L20" s="56">
        <f t="shared" si="3"/>
        <v>0</v>
      </c>
      <c r="M20" s="56">
        <f t="shared" si="3"/>
        <v>0</v>
      </c>
      <c r="N20" s="56">
        <f t="shared" si="3"/>
        <v>0.33333333333333337</v>
      </c>
      <c r="O20" s="56">
        <f t="shared" si="3"/>
        <v>0.33333333333333337</v>
      </c>
      <c r="P20" s="56">
        <f t="shared" si="3"/>
        <v>0.41666666666666663</v>
      </c>
      <c r="Q20" s="56">
        <f t="shared" si="3"/>
        <v>0</v>
      </c>
      <c r="R20" s="56">
        <f t="shared" si="3"/>
        <v>0.33333333333333337</v>
      </c>
      <c r="S20" s="56">
        <f t="shared" si="3"/>
        <v>0</v>
      </c>
      <c r="T20" s="56">
        <f t="shared" si="3"/>
        <v>0</v>
      </c>
      <c r="U20" s="56">
        <f t="shared" si="3"/>
        <v>0.33333333333333337</v>
      </c>
      <c r="V20" s="56">
        <f t="shared" si="3"/>
        <v>0.33333333333333337</v>
      </c>
      <c r="W20" s="56">
        <f t="shared" si="3"/>
        <v>0.41666666666666663</v>
      </c>
      <c r="X20" s="56">
        <f t="shared" si="3"/>
        <v>0</v>
      </c>
      <c r="Y20" s="56">
        <f t="shared" si="3"/>
        <v>0.33333333333333337</v>
      </c>
      <c r="Z20" s="56">
        <f t="shared" si="3"/>
        <v>0</v>
      </c>
      <c r="AA20" s="56">
        <f t="shared" si="3"/>
        <v>0</v>
      </c>
      <c r="AB20" s="56">
        <f t="shared" si="3"/>
        <v>0.33333333333333337</v>
      </c>
      <c r="AC20" s="56">
        <f t="shared" si="3"/>
        <v>0.33333333333333337</v>
      </c>
      <c r="AD20" s="56">
        <f t="shared" si="3"/>
        <v>0.41666666666666663</v>
      </c>
      <c r="AE20" s="56">
        <f t="shared" si="3"/>
        <v>0.33333333333333337</v>
      </c>
      <c r="AF20" s="56">
        <f t="shared" si="3"/>
        <v>0.33333333333333337</v>
      </c>
      <c r="AG20" s="56">
        <f t="shared" si="3"/>
        <v>0</v>
      </c>
      <c r="AH20" s="48"/>
    </row>
    <row r="21" spans="1:53" x14ac:dyDescent="0.25">
      <c r="A21" s="128" t="s">
        <v>54</v>
      </c>
      <c r="B21" s="129"/>
      <c r="C21" s="61">
        <f>(C20-INT(C20))*24</f>
        <v>0</v>
      </c>
      <c r="D21" s="61">
        <f>(D20-INT(D20))*24</f>
        <v>8</v>
      </c>
      <c r="E21" s="61">
        <f t="shared" ref="E21:AG21" si="4">(E20-INT(E20))*24</f>
        <v>0</v>
      </c>
      <c r="F21" s="61">
        <f t="shared" si="4"/>
        <v>0</v>
      </c>
      <c r="G21" s="61">
        <f>(G20-INT(G20))*24</f>
        <v>8</v>
      </c>
      <c r="H21" s="61">
        <f t="shared" si="4"/>
        <v>8</v>
      </c>
      <c r="I21" s="61">
        <f t="shared" si="4"/>
        <v>10</v>
      </c>
      <c r="J21" s="61">
        <f t="shared" si="4"/>
        <v>8</v>
      </c>
      <c r="K21" s="61">
        <f t="shared" si="4"/>
        <v>8</v>
      </c>
      <c r="L21" s="61">
        <f t="shared" si="4"/>
        <v>0</v>
      </c>
      <c r="M21" s="61">
        <f t="shared" si="4"/>
        <v>0</v>
      </c>
      <c r="N21" s="61">
        <f t="shared" si="4"/>
        <v>8</v>
      </c>
      <c r="O21" s="61">
        <f t="shared" si="4"/>
        <v>8</v>
      </c>
      <c r="P21" s="61">
        <f t="shared" si="4"/>
        <v>10</v>
      </c>
      <c r="Q21" s="61">
        <f t="shared" si="4"/>
        <v>0</v>
      </c>
      <c r="R21" s="61">
        <f t="shared" si="4"/>
        <v>8</v>
      </c>
      <c r="S21" s="61">
        <f t="shared" si="4"/>
        <v>0</v>
      </c>
      <c r="T21" s="61">
        <f t="shared" si="4"/>
        <v>0</v>
      </c>
      <c r="U21" s="61">
        <f t="shared" si="4"/>
        <v>8</v>
      </c>
      <c r="V21" s="61">
        <f t="shared" si="4"/>
        <v>8</v>
      </c>
      <c r="W21" s="61">
        <f t="shared" si="4"/>
        <v>10</v>
      </c>
      <c r="X21" s="61">
        <f t="shared" si="4"/>
        <v>0</v>
      </c>
      <c r="Y21" s="61">
        <f t="shared" si="4"/>
        <v>8</v>
      </c>
      <c r="Z21" s="61">
        <f t="shared" si="4"/>
        <v>0</v>
      </c>
      <c r="AA21" s="61">
        <f t="shared" si="4"/>
        <v>0</v>
      </c>
      <c r="AB21" s="61">
        <f t="shared" si="4"/>
        <v>8</v>
      </c>
      <c r="AC21" s="61">
        <f t="shared" si="4"/>
        <v>8</v>
      </c>
      <c r="AD21" s="61">
        <f t="shared" si="4"/>
        <v>10</v>
      </c>
      <c r="AE21" s="61">
        <f t="shared" si="4"/>
        <v>8</v>
      </c>
      <c r="AF21" s="61">
        <f t="shared" si="4"/>
        <v>8</v>
      </c>
      <c r="AG21" s="57">
        <f t="shared" si="4"/>
        <v>0</v>
      </c>
      <c r="AH21" s="48"/>
    </row>
    <row r="22" spans="1:53" x14ac:dyDescent="0.25">
      <c r="A22" s="76" t="s">
        <v>41</v>
      </c>
      <c r="B22" s="76"/>
      <c r="C22" s="100" t="s">
        <v>75</v>
      </c>
      <c r="D22" s="58"/>
      <c r="E22" s="103"/>
      <c r="F22" s="103"/>
      <c r="G22" s="100"/>
      <c r="H22" s="58"/>
      <c r="I22" s="58"/>
      <c r="J22" s="103"/>
      <c r="K22" s="60"/>
      <c r="L22" s="103"/>
      <c r="M22" s="60"/>
      <c r="N22" s="60"/>
      <c r="O22" s="103"/>
      <c r="P22" s="60"/>
      <c r="Q22" s="179" t="s">
        <v>75</v>
      </c>
      <c r="R22" s="179" t="s">
        <v>67</v>
      </c>
      <c r="S22" s="100"/>
      <c r="T22" s="103"/>
      <c r="U22" s="60"/>
      <c r="V22" s="100"/>
      <c r="W22" s="58"/>
      <c r="X22" s="179" t="s">
        <v>68</v>
      </c>
      <c r="Y22" s="60"/>
      <c r="Z22" s="58"/>
      <c r="AA22" s="60"/>
      <c r="AB22" s="60"/>
      <c r="AC22" s="179" t="s">
        <v>76</v>
      </c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09" t="s">
        <v>40</v>
      </c>
      <c r="B24" s="110"/>
      <c r="K24" s="113" t="s">
        <v>55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S24" s="1">
        <v>2016</v>
      </c>
      <c r="AU24" s="1">
        <f>MONTH(DATEVALUE(X3&amp;" 1"))</f>
        <v>9</v>
      </c>
      <c r="AV24" s="106" t="s">
        <v>39</v>
      </c>
      <c r="AW24" s="107"/>
      <c r="AX24" s="107"/>
      <c r="AY24" s="107"/>
      <c r="AZ24" s="108"/>
      <c r="BA24" s="8">
        <f>DATE($AF$3,1,1)</f>
        <v>44562</v>
      </c>
    </row>
    <row r="25" spans="1:53" ht="15.75" customHeight="1" thickBot="1" x14ac:dyDescent="0.3">
      <c r="A25" s="111"/>
      <c r="B25" s="112"/>
      <c r="K25" s="116" t="s">
        <v>73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2"/>
      <c r="AS25" s="1">
        <v>2017</v>
      </c>
      <c r="AV25" s="106" t="s">
        <v>38</v>
      </c>
      <c r="AW25" s="107"/>
      <c r="AX25" s="107"/>
      <c r="AY25" s="107"/>
      <c r="AZ25" s="108"/>
      <c r="BA25" s="8">
        <f>DATE($AF$3,1,6)</f>
        <v>44567</v>
      </c>
    </row>
    <row r="26" spans="1:53" ht="21" customHeight="1" x14ac:dyDescent="0.25">
      <c r="A26" s="28" t="s">
        <v>37</v>
      </c>
      <c r="B26" s="27">
        <v>131.5</v>
      </c>
      <c r="K26" s="16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5"/>
      <c r="AS26" s="1">
        <v>2018</v>
      </c>
      <c r="AV26" s="94" t="s">
        <v>36</v>
      </c>
      <c r="AW26" s="95"/>
      <c r="AX26" s="95"/>
      <c r="AY26" s="95"/>
      <c r="AZ26" s="96"/>
      <c r="BA26" s="8">
        <f>BA27-3</f>
        <v>44666</v>
      </c>
    </row>
    <row r="27" spans="1:53" x14ac:dyDescent="0.25">
      <c r="A27" s="25" t="s">
        <v>35</v>
      </c>
      <c r="B27" s="26">
        <v>15</v>
      </c>
      <c r="K27" s="1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5"/>
      <c r="AS27" s="1">
        <v>2019</v>
      </c>
      <c r="AV27" s="94" t="s">
        <v>34</v>
      </c>
      <c r="AW27" s="95"/>
      <c r="AX27" s="95"/>
      <c r="AY27" s="95"/>
      <c r="AZ27" s="96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7.5</v>
      </c>
      <c r="K28" s="163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S28" s="1">
        <v>2020</v>
      </c>
      <c r="AV28" s="94" t="s">
        <v>32</v>
      </c>
      <c r="AW28" s="95"/>
      <c r="AX28" s="95"/>
      <c r="AY28" s="95"/>
      <c r="AZ28" s="96"/>
      <c r="BA28" s="8">
        <f>DATE($AF$3,5,1)</f>
        <v>44682</v>
      </c>
    </row>
    <row r="29" spans="1:53" x14ac:dyDescent="0.25">
      <c r="A29" s="25" t="s">
        <v>0</v>
      </c>
      <c r="B29" s="26">
        <v>11</v>
      </c>
      <c r="K29" s="163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5"/>
      <c r="AS29" s="1">
        <v>2021</v>
      </c>
      <c r="AV29" s="94" t="s">
        <v>31</v>
      </c>
      <c r="AW29" s="95"/>
      <c r="AX29" s="95"/>
      <c r="AY29" s="95"/>
      <c r="AZ29" s="96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6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5"/>
      <c r="AS30" s="1">
        <v>2022</v>
      </c>
      <c r="AV30" s="94" t="s">
        <v>29</v>
      </c>
      <c r="AW30" s="95"/>
      <c r="AX30" s="95"/>
      <c r="AY30" s="95"/>
      <c r="AZ30" s="96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/>
      <c r="AS31" s="1">
        <v>2023</v>
      </c>
      <c r="AV31" s="94" t="s">
        <v>27</v>
      </c>
      <c r="AW31" s="95"/>
      <c r="AX31" s="95"/>
      <c r="AY31" s="95"/>
      <c r="AZ31" s="96"/>
      <c r="BA31" s="8">
        <f>DATE($AF$3,8,29)</f>
        <v>44802</v>
      </c>
    </row>
    <row r="32" spans="1:53" x14ac:dyDescent="0.25">
      <c r="A32" s="25" t="s">
        <v>26</v>
      </c>
      <c r="B32" s="101">
        <v>0</v>
      </c>
      <c r="K32" s="163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5"/>
      <c r="AS32" s="3" t="s">
        <v>25</v>
      </c>
      <c r="AV32" s="94" t="s">
        <v>24</v>
      </c>
      <c r="AW32" s="95"/>
      <c r="AX32" s="95"/>
      <c r="AY32" s="95"/>
      <c r="AZ32" s="96"/>
      <c r="BA32" s="8">
        <f>DATE($AF$3,9,1)</f>
        <v>44805</v>
      </c>
    </row>
    <row r="33" spans="1:53" ht="15.75" thickBot="1" x14ac:dyDescent="0.3">
      <c r="A33" s="24" t="s">
        <v>23</v>
      </c>
      <c r="B33" s="102">
        <v>0</v>
      </c>
      <c r="K33" s="163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S33" s="3" t="s">
        <v>22</v>
      </c>
      <c r="AV33" s="94" t="s">
        <v>21</v>
      </c>
      <c r="AW33" s="95"/>
      <c r="AX33" s="95"/>
      <c r="AY33" s="95"/>
      <c r="AZ33" s="96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63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5"/>
      <c r="AS34" s="3" t="s">
        <v>19</v>
      </c>
      <c r="AV34" s="94" t="s">
        <v>18</v>
      </c>
      <c r="AW34" s="95"/>
      <c r="AX34" s="95"/>
      <c r="AY34" s="95"/>
      <c r="AZ34" s="96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44837</v>
      </c>
      <c r="C35" s="1"/>
      <c r="D35" s="1"/>
      <c r="E35" s="1"/>
      <c r="F35" s="1"/>
      <c r="G35" s="1"/>
      <c r="K35" s="163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5"/>
      <c r="AS35" s="3" t="s">
        <v>17</v>
      </c>
      <c r="AT35" s="1"/>
      <c r="AU35" s="7"/>
      <c r="AV35" s="94" t="s">
        <v>16</v>
      </c>
      <c r="AW35" s="95"/>
      <c r="AX35" s="95"/>
      <c r="AY35" s="95"/>
      <c r="AZ35" s="96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66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8"/>
      <c r="AS36" s="3" t="s">
        <v>14</v>
      </c>
      <c r="AU36" s="7"/>
      <c r="AV36" s="94" t="s">
        <v>13</v>
      </c>
      <c r="AW36" s="95"/>
      <c r="AX36" s="95"/>
      <c r="AY36" s="95"/>
      <c r="AZ36" s="96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4" t="s">
        <v>11</v>
      </c>
      <c r="AW37" s="95"/>
      <c r="AX37" s="95"/>
      <c r="AY37" s="95"/>
      <c r="AZ37" s="96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4" t="s">
        <v>9</v>
      </c>
      <c r="C38" s="104"/>
      <c r="D38" s="104"/>
      <c r="E38" s="105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10" priority="27" operator="greaterThan">
      <formula>12</formula>
    </cfRule>
  </conditionalFormatting>
  <conditionalFormatting sqref="C23:AG23 AH20:AH21">
    <cfRule type="cellIs" dxfId="9" priority="26" operator="greaterThan">
      <formula>12</formula>
    </cfRule>
  </conditionalFormatting>
  <conditionalFormatting sqref="C5:AG6">
    <cfRule type="expression" dxfId="8" priority="28">
      <formula>OR(WEEKDAY(C$6,2)=6,WEEKDAY(C$6,2)=7)</formula>
    </cfRule>
    <cfRule type="expression" dxfId="7" priority="29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5F9134BE-9A6E-4AE5-9434-C8E7AC96424E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69" t="s">
        <v>64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1:12" x14ac:dyDescent="0.2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2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1:12" x14ac:dyDescent="0.2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1:12" x14ac:dyDescent="0.25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4"/>
    </row>
    <row r="9" spans="1:12" x14ac:dyDescent="0.2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12" x14ac:dyDescent="0.25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x14ac:dyDescent="0.25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2" spans="1:12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1:12" x14ac:dyDescent="0.25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x14ac:dyDescent="0.25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x14ac:dyDescent="0.2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x14ac:dyDescent="0.25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3" x14ac:dyDescent="0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1:13" x14ac:dyDescent="0.2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3" x14ac:dyDescent="0.25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1:13" x14ac:dyDescent="0.2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1:13" x14ac:dyDescent="0.25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</row>
    <row r="22" spans="1:13" x14ac:dyDescent="0.25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4"/>
    </row>
    <row r="23" spans="1:13" x14ac:dyDescent="0.2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4"/>
    </row>
    <row r="24" spans="1:13" x14ac:dyDescent="0.25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</row>
    <row r="25" spans="1:13" x14ac:dyDescent="0.25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4"/>
    </row>
    <row r="26" spans="1:13" ht="193.5" customHeight="1" x14ac:dyDescent="0.25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2022-08-22T10:03:57Z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