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7\MŠ\"/>
    </mc:Choice>
  </mc:AlternateContent>
  <xr:revisionPtr revIDLastSave="0" documentId="13_ncr:1_{E59CC7C0-0CEA-4D50-9BDD-DD1EC32BF5F8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Z21" i="7" s="1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D6" i="6" s="1"/>
  <c r="X21" i="6"/>
  <c r="H21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s="1"/>
  <c r="I6" i="6" l="1"/>
  <c r="E6" i="6"/>
  <c r="M6" i="6"/>
  <c r="U6" i="6"/>
  <c r="AC6" i="6"/>
  <c r="F6" i="6"/>
  <c r="N6" i="6"/>
  <c r="V6" i="6"/>
  <c r="AF5" i="6"/>
  <c r="AF6" i="6" s="1"/>
  <c r="Q6" i="6"/>
  <c r="Y6" i="6"/>
  <c r="AG5" i="6"/>
  <c r="AG6" i="6" s="1"/>
  <c r="J6" i="6"/>
  <c r="R6" i="6"/>
  <c r="Z6" i="6"/>
  <c r="AH17" i="7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AE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<sst xmlns="http://schemas.openxmlformats.org/spreadsheetml/2006/main" count="232" uniqueCount="77">
  <si>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</si>
  <si>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</si>
  <si>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</si>
  <si>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</si>
  <si>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</si>
  <si>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</si>
  <si>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</si>
  <si>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</si>
  <si>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</si>
  <si>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</si>
  <si>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</si>
  <si>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</si>
  <si>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</si>
  <si>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</si>
  <si>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</si>
  <si>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</si>
  <si>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</si>
  <si>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</si>
  <si>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</si>
  <si>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</si>
  <si>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</si>
  <si>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</si>
  <si>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</si>
  <si>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</si>
  <si>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</si>
  <si>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</si>
  <si>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</si>
  <si>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</si>
  <si>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</si>
  <si>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</si>
  <si>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</si>
  <si>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</si>
  <si>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</si>
  <si>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</si>
  <si>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</si>
  <si>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</si>
  <si>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</si>
  <si>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</si>
  <si>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</si>
  <si>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</si>
  <si>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</si>
  <si>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</si>
  <si>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</si>
  <si>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</si>
  <si>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</si>
  <si>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</si>
  <si>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</si>
  <si>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</si>
  <si>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</si>
  <si>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</si>
  <si>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</si>
  <si>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</si>
  <si>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</si>
  <si>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</si>
  <si>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</si>
  <si>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</si>
  <si>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</si>
  <si>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</si>
  <si>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</si>
  <si>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</si>
  <si>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</si>
  <si>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</si>
  <si>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</si>
  <si>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</si>
  <si>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</si>
  <si>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</si>
  <si>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>Metodicko - pedagogické centrum</t>
  </si>
  <si>
    <t xml:space="preserve">312011AQI4 </t>
  </si>
  <si>
    <t>D</t>
  </si>
  <si>
    <t>L/4,5</t>
  </si>
  <si>
    <t>L</t>
  </si>
  <si>
    <t>učiteľka v ZŠ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</si>
  <si>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</si>
  <si>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</si>
  <si>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</si>
  <si>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
</t>
    </r>
  </si>
  <si>
    <t>Národný inštitút vzdelávania a mládeže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</si>
</sst>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81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0" fontId="4" fillId="0" borderId="7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9" xfId="4" applyFont="1" applyFill="1" applyBorder="1" applyAlignment="1" applyProtection="1"/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1" borderId="36" xfId="2" applyNumberFormat="1" applyFill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14" fontId="22" fillId="0" borderId="48" xfId="2" applyNumberFormat="1" applyFont="1" applyFill="1" applyBorder="1" applyAlignment="1">
      <alignment wrapText="1"/>
    </xf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168" fontId="1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16" fillId="6" borderId="17" xfId="2" applyFont="1" applyFill="1" applyBorder="1" applyAlignment="1"/>
    <xf numFmtId="0" fontId="26" fillId="6" borderId="17" xfId="2" applyFill="1" applyBorder="1" applyAlignment="1"/>
    <xf numFmtId="0" fontId="26" fillId="3" borderId="33" xfId="2" applyFill="1" applyBorder="1" applyAlignment="1"/>
    <xf numFmtId="0" fontId="26" fillId="0" borderId="34" xfId="2" applyBorder="1" applyAlignment="1"/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2" fillId="10" borderId="5" xfId="2" applyFont="1" applyFill="1" applyBorder="1" applyAlignment="1">
      <alignment horizontal="left" wrapText="1"/>
    </xf>
    <xf numFmtId="0" fontId="22" fillId="10" borderId="49" xfId="2" applyFont="1" applyFill="1" applyBorder="1" applyAlignment="1">
      <alignment horizontal="left" wrapText="1"/>
    </xf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Fill="1" applyBorder="1" applyAlignment="1">
      <alignment horizontal="left" vertical="top" wrapText="1"/>
    </xf>
    <xf numFmtId="0" fontId="34" fillId="0" borderId="1" xfId="2" applyFont="1" applyFill="1" applyBorder="1" applyAlignment="1">
      <alignment horizontal="left" vertical="top"/>
    </xf>
    <xf numFmtId="0" fontId="34" fillId="0" borderId="34" xfId="2" applyFont="1" applyFill="1" applyBorder="1" applyAlignment="1">
      <alignment horizontal="left" vertical="top"/>
    </xf>
    <xf numFmtId="0" fontId="34" fillId="0" borderId="22" xfId="2" applyFont="1" applyFill="1" applyBorder="1" applyAlignment="1">
      <alignment horizontal="left" vertical="top"/>
    </xf>
    <xf numFmtId="0" fontId="34" fillId="0" borderId="0" xfId="2" applyFont="1" applyFill="1" applyBorder="1" applyAlignment="1">
      <alignment horizontal="left" vertical="top"/>
    </xf>
    <xf numFmtId="0" fontId="34" fillId="0" borderId="23" xfId="2" applyFont="1" applyFill="1" applyBorder="1" applyAlignment="1">
      <alignment horizontal="left" vertical="top"/>
    </xf>
    <xf numFmtId="0" fontId="34" fillId="0" borderId="22" xfId="2" applyFont="1" applyFill="1" applyBorder="1" applyAlignment="1"/>
    <xf numFmtId="0" fontId="34" fillId="0" borderId="0" xfId="2" applyFont="1" applyFill="1" applyBorder="1" applyAlignment="1"/>
    <xf numFmtId="0" fontId="34" fillId="0" borderId="23" xfId="2" applyFont="1" applyFill="1" applyBorder="1" applyAlignment="1"/>
    <xf numFmtId="0" fontId="34" fillId="0" borderId="35" xfId="2" applyFont="1" applyFill="1" applyBorder="1" applyAlignment="1"/>
    <xf numFmtId="0" fontId="34" fillId="0" borderId="26" xfId="2" applyFont="1" applyFill="1" applyBorder="1" applyAlignment="1"/>
    <xf numFmtId="0" fontId="34" fillId="0" borderId="14" xfId="2" applyFont="1" applyFill="1" applyBorder="1" applyAlignment="1"/>
    <xf numFmtId="0" fontId="33" fillId="0" borderId="1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tabSelected="1" zoomScale="85" zoomScaleNormal="100" zoomScaleSheetLayoutView="100" workbookViewId="0">
      <selection activeCell="B7" sqref="B7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</row>
    <row r="3" spans="1:35" ht="15.75" thickBot="1" x14ac:dyDescent="0.3">
      <c r="A3" s="114" t="s">
        <v>53</v>
      </c>
      <c r="B3" s="115"/>
      <c r="C3" s="115"/>
      <c r="D3" s="115"/>
      <c r="E3" s="115"/>
      <c r="F3" s="115"/>
      <c r="G3" s="116"/>
      <c r="H3" s="120" t="s">
        <v>52</v>
      </c>
      <c r="I3" s="121"/>
      <c r="J3" s="122"/>
      <c r="K3" s="108"/>
      <c r="L3" s="109"/>
      <c r="M3" s="109"/>
      <c r="N3" s="109"/>
      <c r="O3" s="109"/>
      <c r="P3" s="109"/>
      <c r="Q3" s="109"/>
      <c r="R3" s="109"/>
      <c r="S3" s="109"/>
      <c r="T3" s="109"/>
      <c r="U3" s="110"/>
      <c r="V3" s="123" t="s">
        <v>51</v>
      </c>
      <c r="W3" s="125"/>
      <c r="X3" s="117" t="s">
        <v>8</v>
      </c>
      <c r="Y3" s="118"/>
      <c r="Z3" s="118"/>
      <c r="AA3" s="118"/>
      <c r="AB3" s="118"/>
      <c r="AC3" s="119"/>
      <c r="AD3" s="123" t="s">
        <v>50</v>
      </c>
      <c r="AE3" s="124"/>
      <c r="AF3" s="111">
        <v>2022</v>
      </c>
      <c r="AG3" s="112"/>
      <c r="AH3" s="113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2">
        <f>IF(OR(DAY(DATE($AF$3,$AU$24+1,0))=28,DAY(DATE($AF$3,$AU$24+1,0))=29),"",IF(DAY(DATE($AF$3,$AU$24+1,0))=30,"",31))</f>
        <v>31</v>
      </c>
      <c r="AH5" s="105" t="s">
        <v>48</v>
      </c>
      <c r="AI5" s="4"/>
    </row>
    <row r="6" spans="1:35" ht="15.75" thickBot="1" x14ac:dyDescent="0.3">
      <c r="A6" s="128"/>
      <c r="B6" s="129"/>
      <c r="C6" s="35">
        <f t="shared" ref="C6:AD6" si="0">(DATE($AF$3,$AU$24,C5))</f>
        <v>44743</v>
      </c>
      <c r="D6" s="34">
        <f t="shared" si="0"/>
        <v>44744</v>
      </c>
      <c r="E6" s="34">
        <f t="shared" si="0"/>
        <v>44745</v>
      </c>
      <c r="F6" s="34">
        <f t="shared" si="0"/>
        <v>44746</v>
      </c>
      <c r="G6" s="34">
        <f t="shared" si="0"/>
        <v>44747</v>
      </c>
      <c r="H6" s="34">
        <f t="shared" si="0"/>
        <v>44748</v>
      </c>
      <c r="I6" s="34">
        <f t="shared" si="0"/>
        <v>44749</v>
      </c>
      <c r="J6" s="34">
        <f t="shared" si="0"/>
        <v>44750</v>
      </c>
      <c r="K6" s="34">
        <f t="shared" si="0"/>
        <v>44751</v>
      </c>
      <c r="L6" s="34">
        <f t="shared" si="0"/>
        <v>44752</v>
      </c>
      <c r="M6" s="34">
        <f t="shared" si="0"/>
        <v>44753</v>
      </c>
      <c r="N6" s="34">
        <f t="shared" si="0"/>
        <v>44754</v>
      </c>
      <c r="O6" s="34">
        <f t="shared" si="0"/>
        <v>44755</v>
      </c>
      <c r="P6" s="34">
        <f t="shared" si="0"/>
        <v>44756</v>
      </c>
      <c r="Q6" s="34">
        <f t="shared" si="0"/>
        <v>44757</v>
      </c>
      <c r="R6" s="34">
        <f t="shared" si="0"/>
        <v>44758</v>
      </c>
      <c r="S6" s="34">
        <f t="shared" si="0"/>
        <v>44759</v>
      </c>
      <c r="T6" s="34">
        <f t="shared" si="0"/>
        <v>44760</v>
      </c>
      <c r="U6" s="34">
        <f t="shared" si="0"/>
        <v>44761</v>
      </c>
      <c r="V6" s="34">
        <f t="shared" si="0"/>
        <v>44762</v>
      </c>
      <c r="W6" s="34">
        <f t="shared" si="0"/>
        <v>44763</v>
      </c>
      <c r="X6" s="34">
        <f t="shared" si="0"/>
        <v>44764</v>
      </c>
      <c r="Y6" s="34">
        <f t="shared" si="0"/>
        <v>44765</v>
      </c>
      <c r="Z6" s="34">
        <f t="shared" si="0"/>
        <v>44766</v>
      </c>
      <c r="AA6" s="34">
        <f t="shared" si="0"/>
        <v>44767</v>
      </c>
      <c r="AB6" s="34">
        <f t="shared" si="0"/>
        <v>44768</v>
      </c>
      <c r="AC6" s="34">
        <f t="shared" si="0"/>
        <v>44769</v>
      </c>
      <c r="AD6" s="34">
        <f t="shared" si="0"/>
        <v>44770</v>
      </c>
      <c r="AE6" s="34">
        <f>IF(ISERROR(DATE($AF$3,$AU$24,AE5)),"",(DATE($AF$3,$AU$24,AE5)))</f>
        <v>44771</v>
      </c>
      <c r="AF6" s="34">
        <f>IF(ISERROR(DATE($AF$3,$AU$24,AF5)),"",(DATE($AF$3,$AU$24,AF5)))</f>
        <v>44772</v>
      </c>
      <c r="AG6" s="83">
        <f>IF(ISERROR(DATE($AF$3,$AU$24,AG5)),"",(DATE($AF$3,$AU$24,AG5)))</f>
        <v>44773</v>
      </c>
      <c r="AH6" s="106"/>
      <c r="AI6" s="4"/>
    </row>
    <row r="7" spans="1:35" x14ac:dyDescent="0.25">
      <c r="A7" s="74" t="s">
        <v>47</v>
      </c>
      <c r="B7" s="75" t="s">
        <v>76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4"/>
      <c r="AH7" s="91"/>
    </row>
    <row r="8" spans="1:35" ht="15.75" thickBot="1" x14ac:dyDescent="0.3">
      <c r="A8" s="134" t="s">
        <v>61</v>
      </c>
      <c r="B8" s="135"/>
      <c r="C8" s="73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85"/>
      <c r="AH8" s="92"/>
    </row>
    <row r="9" spans="1:35" x14ac:dyDescent="0.25">
      <c r="A9" s="69" t="s">
        <v>46</v>
      </c>
      <c r="B9" s="70" t="s">
        <v>67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6"/>
      <c r="AH9" s="92"/>
    </row>
    <row r="10" spans="1:35" ht="39" x14ac:dyDescent="0.25">
      <c r="A10" s="71" t="s">
        <v>56</v>
      </c>
      <c r="B10" s="98" t="s">
        <v>73</v>
      </c>
      <c r="C10" s="45">
        <v>7.5</v>
      </c>
      <c r="D10" s="45"/>
      <c r="E10" s="45"/>
      <c r="F10" s="45">
        <v>7.5</v>
      </c>
      <c r="G10" s="45"/>
      <c r="H10" s="45">
        <v>7.5</v>
      </c>
      <c r="I10" s="45">
        <v>7.5</v>
      </c>
      <c r="J10" s="45">
        <v>7.5</v>
      </c>
      <c r="K10" s="45"/>
      <c r="L10" s="45"/>
      <c r="M10" s="45"/>
      <c r="N10" s="45"/>
      <c r="O10" s="45"/>
      <c r="P10" s="45"/>
      <c r="Q10" s="45">
        <v>7.5</v>
      </c>
      <c r="R10" s="45"/>
      <c r="S10" s="45"/>
      <c r="T10" s="45"/>
      <c r="U10" s="45">
        <v>7.5</v>
      </c>
      <c r="V10" s="45">
        <v>7.5</v>
      </c>
      <c r="W10" s="45">
        <v>7.5</v>
      </c>
      <c r="X10" s="45">
        <v>7.5</v>
      </c>
      <c r="Y10" s="45"/>
      <c r="Z10" s="45"/>
      <c r="AA10" s="45">
        <v>7.5</v>
      </c>
      <c r="AB10" s="45">
        <v>3</v>
      </c>
      <c r="AC10" s="45">
        <v>7.5</v>
      </c>
      <c r="AD10" s="45">
        <v>7.5</v>
      </c>
      <c r="AE10" s="45">
        <v>7.5</v>
      </c>
      <c r="AF10" s="45"/>
      <c r="AG10" s="45"/>
      <c r="AH10" s="93">
        <f t="shared" ref="AH10:AH16" si="1">SUM(C10:AG10)</f>
        <v>108</v>
      </c>
    </row>
    <row r="11" spans="1:35" ht="27" thickBot="1" x14ac:dyDescent="0.3">
      <c r="A11" s="72" t="s">
        <v>57</v>
      </c>
      <c r="B11" s="77"/>
      <c r="C11" s="52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87"/>
      <c r="AH11" s="93">
        <f t="shared" si="1"/>
        <v>0</v>
      </c>
    </row>
    <row r="12" spans="1:35" ht="15.75" thickBot="1" x14ac:dyDescent="0.3">
      <c r="A12" s="136" t="s">
        <v>62</v>
      </c>
      <c r="B12" s="137"/>
      <c r="C12" s="63"/>
      <c r="D12" s="64"/>
      <c r="E12" s="64"/>
      <c r="F12" s="64"/>
      <c r="G12" s="64"/>
      <c r="H12" s="65"/>
      <c r="I12" s="65"/>
      <c r="J12" s="64"/>
      <c r="K12" s="64"/>
      <c r="L12" s="64"/>
      <c r="M12" s="64"/>
      <c r="N12" s="64"/>
      <c r="O12" s="65"/>
      <c r="P12" s="65"/>
      <c r="Q12" s="64"/>
      <c r="R12" s="64"/>
      <c r="S12" s="65"/>
      <c r="T12" s="64"/>
      <c r="U12" s="64"/>
      <c r="V12" s="65"/>
      <c r="W12" s="65"/>
      <c r="X12" s="64"/>
      <c r="Y12" s="64"/>
      <c r="Z12" s="64"/>
      <c r="AA12" s="64"/>
      <c r="AB12" s="64"/>
      <c r="AC12" s="65"/>
      <c r="AD12" s="65"/>
      <c r="AE12" s="64"/>
      <c r="AF12" s="64"/>
      <c r="AG12" s="88"/>
      <c r="AH12" s="93"/>
    </row>
    <row r="13" spans="1:35" ht="39.75" thickBot="1" x14ac:dyDescent="0.3">
      <c r="A13" s="78" t="s">
        <v>58</v>
      </c>
      <c r="B13" s="81" t="s">
        <v>71</v>
      </c>
      <c r="C13" s="52"/>
      <c r="D13" s="53"/>
      <c r="E13" s="53"/>
      <c r="F13" s="53"/>
      <c r="G13" s="53"/>
      <c r="H13" s="45">
        <v>1</v>
      </c>
      <c r="I13" s="45"/>
      <c r="J13" s="53"/>
      <c r="K13" s="53"/>
      <c r="L13" s="53"/>
      <c r="M13" s="53"/>
      <c r="N13" s="53"/>
      <c r="O13" s="45"/>
      <c r="P13" s="45"/>
      <c r="Q13" s="53"/>
      <c r="R13" s="53"/>
      <c r="S13" s="45"/>
      <c r="T13" s="53"/>
      <c r="U13" s="53"/>
      <c r="V13" s="45">
        <v>1</v>
      </c>
      <c r="W13" s="45"/>
      <c r="X13" s="53"/>
      <c r="Y13" s="53"/>
      <c r="Z13" s="53"/>
      <c r="AA13" s="53"/>
      <c r="AB13" s="53"/>
      <c r="AC13" s="45">
        <v>1</v>
      </c>
      <c r="AD13" s="45"/>
      <c r="AE13" s="53"/>
      <c r="AF13" s="53"/>
      <c r="AG13" s="87"/>
      <c r="AH13" s="93">
        <f t="shared" si="1"/>
        <v>3</v>
      </c>
    </row>
    <row r="14" spans="1:35" x14ac:dyDescent="0.25">
      <c r="A14" s="132" t="s">
        <v>63</v>
      </c>
      <c r="B14" s="133"/>
      <c r="C14" s="66"/>
      <c r="D14" s="67"/>
      <c r="E14" s="67"/>
      <c r="F14" s="67"/>
      <c r="G14" s="67"/>
      <c r="H14" s="68"/>
      <c r="I14" s="68"/>
      <c r="J14" s="67"/>
      <c r="K14" s="67"/>
      <c r="L14" s="67"/>
      <c r="M14" s="67"/>
      <c r="N14" s="67"/>
      <c r="O14" s="68"/>
      <c r="P14" s="68"/>
      <c r="Q14" s="67"/>
      <c r="R14" s="67"/>
      <c r="S14" s="68"/>
      <c r="T14" s="67"/>
      <c r="U14" s="67"/>
      <c r="V14" s="68"/>
      <c r="W14" s="68"/>
      <c r="X14" s="67"/>
      <c r="Y14" s="67"/>
      <c r="Z14" s="67"/>
      <c r="AA14" s="67"/>
      <c r="AB14" s="67"/>
      <c r="AC14" s="68"/>
      <c r="AD14" s="68"/>
      <c r="AE14" s="67"/>
      <c r="AF14" s="67"/>
      <c r="AG14" s="89"/>
      <c r="AH14" s="93"/>
    </row>
    <row r="15" spans="1:35" ht="26.25" x14ac:dyDescent="0.25">
      <c r="A15" s="80" t="s">
        <v>60</v>
      </c>
      <c r="B15" s="81"/>
      <c r="C15" s="99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87"/>
      <c r="AH15" s="93">
        <f t="shared" si="1"/>
        <v>0</v>
      </c>
    </row>
    <row r="16" spans="1:35" ht="28.9" customHeight="1" thickBot="1" x14ac:dyDescent="0.3">
      <c r="A16" s="138" t="s">
        <v>59</v>
      </c>
      <c r="B16" s="139"/>
      <c r="C16" s="79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90"/>
      <c r="AH16" s="94">
        <f t="shared" si="1"/>
        <v>0</v>
      </c>
    </row>
    <row r="17" spans="1:53" ht="15.75" thickBot="1" x14ac:dyDescent="0.3">
      <c r="B17" s="31" t="s">
        <v>45</v>
      </c>
      <c r="C17" s="54">
        <f t="shared" ref="C17:AH17" si="2">SUM(C10:C16)</f>
        <v>7.5</v>
      </c>
      <c r="D17" s="54">
        <f t="shared" si="2"/>
        <v>0</v>
      </c>
      <c r="E17" s="54">
        <f t="shared" si="2"/>
        <v>0</v>
      </c>
      <c r="F17" s="54">
        <f t="shared" si="2"/>
        <v>7.5</v>
      </c>
      <c r="G17" s="54">
        <f t="shared" si="2"/>
        <v>0</v>
      </c>
      <c r="H17" s="54">
        <f t="shared" si="2"/>
        <v>8.5</v>
      </c>
      <c r="I17" s="54">
        <f t="shared" si="2"/>
        <v>7.5</v>
      </c>
      <c r="J17" s="54">
        <f t="shared" si="2"/>
        <v>7.5</v>
      </c>
      <c r="K17" s="54">
        <f t="shared" si="2"/>
        <v>0</v>
      </c>
      <c r="L17" s="54">
        <f t="shared" si="2"/>
        <v>0</v>
      </c>
      <c r="M17" s="54">
        <f t="shared" si="2"/>
        <v>0</v>
      </c>
      <c r="N17" s="54">
        <f t="shared" si="2"/>
        <v>0</v>
      </c>
      <c r="O17" s="54">
        <f t="shared" si="2"/>
        <v>0</v>
      </c>
      <c r="P17" s="54">
        <f t="shared" si="2"/>
        <v>0</v>
      </c>
      <c r="Q17" s="54">
        <f t="shared" si="2"/>
        <v>7.5</v>
      </c>
      <c r="R17" s="54">
        <f t="shared" si="2"/>
        <v>0</v>
      </c>
      <c r="S17" s="54">
        <f t="shared" si="2"/>
        <v>0</v>
      </c>
      <c r="T17" s="54">
        <f t="shared" si="2"/>
        <v>0</v>
      </c>
      <c r="U17" s="54">
        <f t="shared" si="2"/>
        <v>7.5</v>
      </c>
      <c r="V17" s="54">
        <f t="shared" si="2"/>
        <v>8.5</v>
      </c>
      <c r="W17" s="54">
        <f t="shared" si="2"/>
        <v>7.5</v>
      </c>
      <c r="X17" s="54">
        <f t="shared" si="2"/>
        <v>7.5</v>
      </c>
      <c r="Y17" s="54">
        <f t="shared" si="2"/>
        <v>0</v>
      </c>
      <c r="Z17" s="54">
        <f t="shared" si="2"/>
        <v>0</v>
      </c>
      <c r="AA17" s="54">
        <f t="shared" si="2"/>
        <v>7.5</v>
      </c>
      <c r="AB17" s="54">
        <f t="shared" si="2"/>
        <v>3</v>
      </c>
      <c r="AC17" s="54">
        <f t="shared" si="2"/>
        <v>8.5</v>
      </c>
      <c r="AD17" s="54">
        <f t="shared" si="2"/>
        <v>7.5</v>
      </c>
      <c r="AE17" s="54">
        <f t="shared" si="2"/>
        <v>7.5</v>
      </c>
      <c r="AF17" s="54">
        <f t="shared" si="2"/>
        <v>0</v>
      </c>
      <c r="AG17" s="55">
        <f t="shared" si="2"/>
        <v>0</v>
      </c>
      <c r="AH17" s="55">
        <f t="shared" si="2"/>
        <v>111</v>
      </c>
    </row>
    <row r="18" spans="1:53" x14ac:dyDescent="0.25">
      <c r="A18" s="130" t="s">
        <v>44</v>
      </c>
      <c r="B18" s="130"/>
      <c r="C18" s="100">
        <v>0.3125</v>
      </c>
      <c r="D18" s="100"/>
      <c r="E18" s="100"/>
      <c r="F18" s="100">
        <v>0.3125</v>
      </c>
      <c r="G18" s="100"/>
      <c r="H18" s="100">
        <v>0.3125</v>
      </c>
      <c r="I18" s="100">
        <v>0.3125</v>
      </c>
      <c r="J18" s="100">
        <v>0.3125</v>
      </c>
      <c r="K18" s="100"/>
      <c r="L18" s="100"/>
      <c r="M18" s="100"/>
      <c r="N18" s="100"/>
      <c r="O18" s="100"/>
      <c r="P18" s="100"/>
      <c r="Q18" s="100">
        <v>0.3125</v>
      </c>
      <c r="R18" s="100"/>
      <c r="S18" s="100"/>
      <c r="T18" s="100"/>
      <c r="U18" s="100">
        <v>0.3125</v>
      </c>
      <c r="V18" s="100">
        <v>0.3125</v>
      </c>
      <c r="W18" s="100">
        <v>0.3125</v>
      </c>
      <c r="X18" s="100">
        <v>0.3125</v>
      </c>
      <c r="Y18" s="100"/>
      <c r="Z18" s="100"/>
      <c r="AA18" s="100">
        <v>0.3125</v>
      </c>
      <c r="AB18" s="100">
        <v>0.3125</v>
      </c>
      <c r="AC18" s="100">
        <v>0.3125</v>
      </c>
      <c r="AD18" s="100">
        <v>0.3125</v>
      </c>
      <c r="AE18" s="100">
        <v>0.3125</v>
      </c>
      <c r="AF18" s="100"/>
      <c r="AG18" s="100"/>
      <c r="AH18" s="46"/>
    </row>
    <row r="19" spans="1:53" x14ac:dyDescent="0.25">
      <c r="A19" s="131" t="s">
        <v>43</v>
      </c>
      <c r="B19" s="131"/>
      <c r="C19" s="100">
        <v>0.64583333333333337</v>
      </c>
      <c r="D19" s="100"/>
      <c r="E19" s="100"/>
      <c r="F19" s="100">
        <v>0.64583333333333337</v>
      </c>
      <c r="G19" s="100"/>
      <c r="H19" s="100">
        <v>0.72916666666666663</v>
      </c>
      <c r="I19" s="100">
        <v>0.64583333333333337</v>
      </c>
      <c r="J19" s="100">
        <v>0.64583333333333337</v>
      </c>
      <c r="K19" s="100"/>
      <c r="L19" s="100"/>
      <c r="M19" s="100"/>
      <c r="N19" s="100"/>
      <c r="O19" s="100"/>
      <c r="P19" s="100"/>
      <c r="Q19" s="100">
        <v>0.64583333333333337</v>
      </c>
      <c r="R19" s="100"/>
      <c r="S19" s="100"/>
      <c r="T19" s="100"/>
      <c r="U19" s="100">
        <v>0.64583333333333337</v>
      </c>
      <c r="V19" s="100">
        <v>0.72916666666666663</v>
      </c>
      <c r="W19" s="100">
        <v>0.64583333333333337</v>
      </c>
      <c r="X19" s="100">
        <v>0.72916666666666663</v>
      </c>
      <c r="Y19" s="100"/>
      <c r="Z19" s="100"/>
      <c r="AA19" s="100">
        <v>0.64583333333333337</v>
      </c>
      <c r="AB19" s="100">
        <v>0.64583333333333337</v>
      </c>
      <c r="AC19" s="100">
        <v>0.72916666666666663</v>
      </c>
      <c r="AD19" s="100">
        <v>0.64583333333333337</v>
      </c>
      <c r="AE19" s="100">
        <v>0.72916666666666663</v>
      </c>
      <c r="AF19" s="100"/>
      <c r="AG19" s="100"/>
      <c r="AH19" s="47"/>
    </row>
    <row r="20" spans="1:53" x14ac:dyDescent="0.25">
      <c r="A20" s="127" t="s">
        <v>42</v>
      </c>
      <c r="B20" s="127"/>
      <c r="C20" s="56">
        <f>C19-C18</f>
        <v>0.33333333333333337</v>
      </c>
      <c r="D20" s="56">
        <f t="shared" ref="D20:AG20" si="3">D19-D18</f>
        <v>0</v>
      </c>
      <c r="E20" s="56">
        <f>E19-E18</f>
        <v>0</v>
      </c>
      <c r="F20" s="56">
        <f>F19-F18</f>
        <v>0.33333333333333337</v>
      </c>
      <c r="G20" s="56">
        <f t="shared" si="3"/>
        <v>0</v>
      </c>
      <c r="H20" s="56">
        <f t="shared" si="3"/>
        <v>0.41666666666666663</v>
      </c>
      <c r="I20" s="56">
        <f t="shared" si="3"/>
        <v>0.33333333333333337</v>
      </c>
      <c r="J20" s="56">
        <f t="shared" si="3"/>
        <v>0.33333333333333337</v>
      </c>
      <c r="K20" s="56">
        <f t="shared" si="3"/>
        <v>0</v>
      </c>
      <c r="L20" s="56">
        <f t="shared" si="3"/>
        <v>0</v>
      </c>
      <c r="M20" s="56">
        <f t="shared" si="3"/>
        <v>0</v>
      </c>
      <c r="N20" s="56">
        <f t="shared" si="3"/>
        <v>0</v>
      </c>
      <c r="O20" s="56">
        <f t="shared" si="3"/>
        <v>0</v>
      </c>
      <c r="P20" s="56">
        <f t="shared" si="3"/>
        <v>0</v>
      </c>
      <c r="Q20" s="56">
        <f t="shared" si="3"/>
        <v>0.33333333333333337</v>
      </c>
      <c r="R20" s="56">
        <f t="shared" si="3"/>
        <v>0</v>
      </c>
      <c r="S20" s="56">
        <f t="shared" si="3"/>
        <v>0</v>
      </c>
      <c r="T20" s="56">
        <f t="shared" si="3"/>
        <v>0</v>
      </c>
      <c r="U20" s="56">
        <f t="shared" si="3"/>
        <v>0.33333333333333337</v>
      </c>
      <c r="V20" s="56">
        <f t="shared" si="3"/>
        <v>0.41666666666666663</v>
      </c>
      <c r="W20" s="56">
        <f t="shared" si="3"/>
        <v>0.33333333333333337</v>
      </c>
      <c r="X20" s="56">
        <f t="shared" si="3"/>
        <v>0.41666666666666663</v>
      </c>
      <c r="Y20" s="56">
        <f t="shared" si="3"/>
        <v>0</v>
      </c>
      <c r="Z20" s="56">
        <f t="shared" si="3"/>
        <v>0</v>
      </c>
      <c r="AA20" s="56">
        <f t="shared" si="3"/>
        <v>0.33333333333333337</v>
      </c>
      <c r="AB20" s="56">
        <f t="shared" si="3"/>
        <v>0.33333333333333337</v>
      </c>
      <c r="AC20" s="56">
        <f t="shared" si="3"/>
        <v>0.41666666666666663</v>
      </c>
      <c r="AD20" s="56">
        <f t="shared" si="3"/>
        <v>0.33333333333333337</v>
      </c>
      <c r="AE20" s="56">
        <f t="shared" si="3"/>
        <v>0.41666666666666663</v>
      </c>
      <c r="AF20" s="56">
        <f t="shared" si="3"/>
        <v>0</v>
      </c>
      <c r="AG20" s="56">
        <f t="shared" si="3"/>
        <v>0</v>
      </c>
      <c r="AH20" s="48"/>
    </row>
    <row r="21" spans="1:53" x14ac:dyDescent="0.25">
      <c r="A21" s="126" t="s">
        <v>54</v>
      </c>
      <c r="B21" s="127"/>
      <c r="C21" s="61">
        <f>(C20-INT(C20))*24</f>
        <v>8</v>
      </c>
      <c r="D21" s="61">
        <f>(D20-INT(D20))*24</f>
        <v>0</v>
      </c>
      <c r="E21" s="61">
        <f t="shared" ref="E21:AF21" si="4">(E20-INT(E20))*24</f>
        <v>0</v>
      </c>
      <c r="F21" s="61">
        <f t="shared" si="4"/>
        <v>8</v>
      </c>
      <c r="G21" s="61">
        <f>(G20-INT(G20))*24</f>
        <v>0</v>
      </c>
      <c r="H21" s="61">
        <f t="shared" si="4"/>
        <v>10</v>
      </c>
      <c r="I21" s="61">
        <f t="shared" si="4"/>
        <v>8</v>
      </c>
      <c r="J21" s="61">
        <f t="shared" si="4"/>
        <v>8</v>
      </c>
      <c r="K21" s="61">
        <f t="shared" si="4"/>
        <v>0</v>
      </c>
      <c r="L21" s="61">
        <f t="shared" si="4"/>
        <v>0</v>
      </c>
      <c r="M21" s="61">
        <f t="shared" si="4"/>
        <v>0</v>
      </c>
      <c r="N21" s="61">
        <f t="shared" si="4"/>
        <v>0</v>
      </c>
      <c r="O21" s="61">
        <f t="shared" si="4"/>
        <v>0</v>
      </c>
      <c r="P21" s="61">
        <f t="shared" si="4"/>
        <v>0</v>
      </c>
      <c r="Q21" s="61">
        <f t="shared" si="4"/>
        <v>8</v>
      </c>
      <c r="R21" s="61">
        <f t="shared" si="4"/>
        <v>0</v>
      </c>
      <c r="S21" s="61">
        <f t="shared" si="4"/>
        <v>0</v>
      </c>
      <c r="T21" s="61">
        <f t="shared" si="4"/>
        <v>0</v>
      </c>
      <c r="U21" s="61">
        <f t="shared" si="4"/>
        <v>8</v>
      </c>
      <c r="V21" s="61">
        <f t="shared" si="4"/>
        <v>10</v>
      </c>
      <c r="W21" s="61">
        <f t="shared" si="4"/>
        <v>8</v>
      </c>
      <c r="X21" s="61">
        <f t="shared" si="4"/>
        <v>10</v>
      </c>
      <c r="Y21" s="61">
        <f t="shared" si="4"/>
        <v>0</v>
      </c>
      <c r="Z21" s="61">
        <f t="shared" si="4"/>
        <v>0</v>
      </c>
      <c r="AA21" s="61">
        <f t="shared" si="4"/>
        <v>8</v>
      </c>
      <c r="AB21" s="61">
        <f t="shared" si="4"/>
        <v>8</v>
      </c>
      <c r="AC21" s="61">
        <f t="shared" si="4"/>
        <v>10</v>
      </c>
      <c r="AD21" s="61">
        <f t="shared" si="4"/>
        <v>8</v>
      </c>
      <c r="AE21" s="61">
        <f t="shared" si="4"/>
        <v>10</v>
      </c>
      <c r="AF21" s="61">
        <f t="shared" si="4"/>
        <v>0</v>
      </c>
      <c r="AG21" s="57">
        <f t="shared" ref="AG21" si="5">(AG20-INT(AG20))*24</f>
        <v>0</v>
      </c>
      <c r="AH21" s="48"/>
    </row>
    <row r="22" spans="1:53" x14ac:dyDescent="0.25">
      <c r="A22" s="76" t="s">
        <v>41</v>
      </c>
      <c r="B22" s="76"/>
      <c r="C22" s="101"/>
      <c r="D22" s="58"/>
      <c r="E22" s="102"/>
      <c r="F22" s="102"/>
      <c r="G22" s="101"/>
      <c r="H22" s="58"/>
      <c r="I22" s="58"/>
      <c r="J22" s="58"/>
      <c r="K22" s="101"/>
      <c r="L22" s="58"/>
      <c r="M22" s="60" t="s">
        <v>68</v>
      </c>
      <c r="N22" s="60" t="s">
        <v>68</v>
      </c>
      <c r="O22" s="102" t="s">
        <v>68</v>
      </c>
      <c r="P22" s="60" t="s">
        <v>68</v>
      </c>
      <c r="Q22" s="58"/>
      <c r="R22" s="58"/>
      <c r="S22" s="101"/>
      <c r="T22" s="102" t="s">
        <v>70</v>
      </c>
      <c r="U22" s="60"/>
      <c r="V22" s="101"/>
      <c r="W22" s="58"/>
      <c r="X22" s="58"/>
      <c r="Y22" s="60"/>
      <c r="Z22" s="58"/>
      <c r="AA22" s="60"/>
      <c r="AB22" s="60" t="s">
        <v>69</v>
      </c>
      <c r="AC22" s="58"/>
      <c r="AD22" s="58"/>
      <c r="AE22" s="58"/>
      <c r="AF22" s="58"/>
      <c r="AG22" s="58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45" t="s">
        <v>40</v>
      </c>
      <c r="B24" s="146"/>
      <c r="K24" s="149" t="s">
        <v>55</v>
      </c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1"/>
      <c r="AS24" s="1">
        <v>2016</v>
      </c>
      <c r="AU24" s="1">
        <f>MONTH(DATEVALUE(X3&amp;" 1"))</f>
        <v>7</v>
      </c>
      <c r="AV24" s="142" t="s">
        <v>39</v>
      </c>
      <c r="AW24" s="143"/>
      <c r="AX24" s="143"/>
      <c r="AY24" s="143"/>
      <c r="AZ24" s="144"/>
      <c r="BA24" s="8">
        <f>DATE($AF$3,1,1)</f>
        <v>44562</v>
      </c>
    </row>
    <row r="25" spans="1:53" ht="15.75" thickBot="1" x14ac:dyDescent="0.3">
      <c r="A25" s="147"/>
      <c r="B25" s="148"/>
      <c r="K25" s="152" t="s">
        <v>72</v>
      </c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4"/>
      <c r="AS25" s="1">
        <v>2017</v>
      </c>
      <c r="AV25" s="142" t="s">
        <v>38</v>
      </c>
      <c r="AW25" s="143"/>
      <c r="AX25" s="143"/>
      <c r="AY25" s="143"/>
      <c r="AZ25" s="144"/>
      <c r="BA25" s="8">
        <f>DATE($AF$3,1,6)</f>
        <v>44567</v>
      </c>
    </row>
    <row r="26" spans="1:53" ht="21" customHeight="1" x14ac:dyDescent="0.25">
      <c r="A26" s="28" t="s">
        <v>37</v>
      </c>
      <c r="B26" s="27">
        <v>108</v>
      </c>
      <c r="K26" s="155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7"/>
      <c r="AS26" s="1">
        <v>2018</v>
      </c>
      <c r="AV26" s="15" t="s">
        <v>36</v>
      </c>
      <c r="AW26" s="14"/>
      <c r="AX26" s="14"/>
      <c r="AY26" s="14"/>
      <c r="AZ26" s="13"/>
      <c r="BA26" s="8">
        <f>BA27-3</f>
        <v>44666</v>
      </c>
    </row>
    <row r="27" spans="1:53" x14ac:dyDescent="0.25">
      <c r="A27" s="25" t="s">
        <v>35</v>
      </c>
      <c r="B27" s="26">
        <v>7.5</v>
      </c>
      <c r="K27" s="155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7"/>
      <c r="AS27" s="1">
        <v>2019</v>
      </c>
      <c r="AV27" s="15" t="s">
        <v>34</v>
      </c>
      <c r="AW27" s="14"/>
      <c r="AX27" s="14"/>
      <c r="AY27" s="14"/>
      <c r="AZ27" s="13"/>
      <c r="BA27" s="8">
        <f>DOLLAR(("4/"&amp;AF3)/7+MOD(19*MOD($AF$3,19)-7,30)*14%,)*7-5</f>
        <v>44669</v>
      </c>
    </row>
    <row r="28" spans="1:53" x14ac:dyDescent="0.25">
      <c r="A28" s="25" t="s">
        <v>33</v>
      </c>
      <c r="B28" s="26">
        <v>30</v>
      </c>
      <c r="K28" s="155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7"/>
      <c r="AS28" s="1">
        <v>2020</v>
      </c>
      <c r="AV28" s="15" t="s">
        <v>32</v>
      </c>
      <c r="AW28" s="14"/>
      <c r="AX28" s="14"/>
      <c r="AY28" s="14"/>
      <c r="AZ28" s="13"/>
      <c r="BA28" s="8">
        <f>DATE($AF$3,5,1)</f>
        <v>44682</v>
      </c>
    </row>
    <row r="29" spans="1:53" x14ac:dyDescent="0.25">
      <c r="A29" s="25" t="s">
        <v>0</v>
      </c>
      <c r="B29" s="26">
        <v>12</v>
      </c>
      <c r="K29" s="155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7"/>
      <c r="AS29" s="1">
        <v>2021</v>
      </c>
      <c r="AV29" s="15" t="s">
        <v>31</v>
      </c>
      <c r="AW29" s="14"/>
      <c r="AX29" s="14"/>
      <c r="AY29" s="14"/>
      <c r="AZ29" s="13"/>
      <c r="BA29" s="8">
        <f>DATE($AF$3,5,8)</f>
        <v>44689</v>
      </c>
    </row>
    <row r="30" spans="1:53" x14ac:dyDescent="0.25">
      <c r="A30" s="25" t="s">
        <v>30</v>
      </c>
      <c r="B30" s="26">
        <v>0</v>
      </c>
      <c r="K30" s="155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7"/>
      <c r="AS30" s="1">
        <v>2022</v>
      </c>
      <c r="AV30" s="15" t="s">
        <v>29</v>
      </c>
      <c r="AW30" s="14"/>
      <c r="AX30" s="14"/>
      <c r="AY30" s="14"/>
      <c r="AZ30" s="13"/>
      <c r="BA30" s="8">
        <f>DATE($AF$3,7,5)</f>
        <v>44747</v>
      </c>
    </row>
    <row r="31" spans="1:53" x14ac:dyDescent="0.25">
      <c r="A31" s="25" t="s">
        <v>28</v>
      </c>
      <c r="B31" s="26">
        <v>0</v>
      </c>
      <c r="K31" s="158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60"/>
      <c r="AS31" s="1">
        <v>2023</v>
      </c>
      <c r="AV31" s="15" t="s">
        <v>27</v>
      </c>
      <c r="AW31" s="14"/>
      <c r="AX31" s="14"/>
      <c r="AY31" s="14"/>
      <c r="AZ31" s="13"/>
      <c r="BA31" s="8">
        <f>DATE($AF$3,8,29)</f>
        <v>44802</v>
      </c>
    </row>
    <row r="32" spans="1:53" x14ac:dyDescent="0.25">
      <c r="A32" s="25" t="s">
        <v>26</v>
      </c>
      <c r="B32" s="103">
        <v>0</v>
      </c>
      <c r="K32" s="158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60"/>
      <c r="AS32" s="3" t="s">
        <v>25</v>
      </c>
      <c r="AV32" s="15" t="s">
        <v>24</v>
      </c>
      <c r="AW32" s="14"/>
      <c r="AX32" s="14"/>
      <c r="AY32" s="14"/>
      <c r="AZ32" s="13"/>
      <c r="BA32" s="8">
        <f>DATE($AF$3,9,1)</f>
        <v>44805</v>
      </c>
    </row>
    <row r="33" spans="1:53" ht="15.75" thickBot="1" x14ac:dyDescent="0.3">
      <c r="A33" s="24" t="s">
        <v>23</v>
      </c>
      <c r="B33" s="104">
        <v>0</v>
      </c>
      <c r="K33" s="158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60"/>
      <c r="AS33" s="3" t="s">
        <v>22</v>
      </c>
      <c r="AV33" s="15" t="s">
        <v>21</v>
      </c>
      <c r="AW33" s="14"/>
      <c r="AX33" s="14"/>
      <c r="AY33" s="14"/>
      <c r="AZ33" s="13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157.5</v>
      </c>
      <c r="K34" s="158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60"/>
      <c r="AS34" s="3" t="s">
        <v>19</v>
      </c>
      <c r="AV34" s="15" t="s">
        <v>18</v>
      </c>
      <c r="AW34" s="14"/>
      <c r="AX34" s="14"/>
      <c r="AY34" s="14"/>
      <c r="AZ34" s="13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59">
        <v>44774</v>
      </c>
      <c r="C35" s="1"/>
      <c r="D35" s="1"/>
      <c r="E35" s="1"/>
      <c r="F35" s="1"/>
      <c r="G35" s="1"/>
      <c r="K35" s="158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60"/>
      <c r="AS35" s="3" t="s">
        <v>17</v>
      </c>
      <c r="AT35" s="1"/>
      <c r="AU35" s="7"/>
      <c r="AV35" s="15" t="s">
        <v>16</v>
      </c>
      <c r="AW35" s="14"/>
      <c r="AX35" s="14"/>
      <c r="AY35" s="14"/>
      <c r="AZ35" s="13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61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3"/>
      <c r="AS36" s="3" t="s">
        <v>14</v>
      </c>
      <c r="AU36" s="7"/>
      <c r="AV36" s="15" t="s">
        <v>13</v>
      </c>
      <c r="AW36" s="14"/>
      <c r="AX36" s="14"/>
      <c r="AY36" s="14"/>
      <c r="AZ36" s="13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15" t="s">
        <v>11</v>
      </c>
      <c r="AW37" s="14"/>
      <c r="AX37" s="14"/>
      <c r="AY37" s="14"/>
      <c r="AZ37" s="1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40" t="s">
        <v>9</v>
      </c>
      <c r="C38" s="140"/>
      <c r="D38" s="140"/>
      <c r="E38" s="141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B38:E38"/>
    <mergeCell ref="AV24:AZ24"/>
    <mergeCell ref="AV25:AZ25"/>
    <mergeCell ref="A24:B25"/>
    <mergeCell ref="K24:AH24"/>
    <mergeCell ref="K25:AH36"/>
    <mergeCell ref="A21:B21"/>
    <mergeCell ref="A6:B6"/>
    <mergeCell ref="A18:B18"/>
    <mergeCell ref="A19:B19"/>
    <mergeCell ref="A20:B20"/>
    <mergeCell ref="A14:B14"/>
    <mergeCell ref="A8:B8"/>
    <mergeCell ref="A12:B12"/>
    <mergeCell ref="A16:B16"/>
    <mergeCell ref="AH5:AH6"/>
    <mergeCell ref="A2:AH2"/>
    <mergeCell ref="K3:U3"/>
    <mergeCell ref="AF3:AH3"/>
    <mergeCell ref="A3:G3"/>
    <mergeCell ref="X3:AC3"/>
    <mergeCell ref="H3:J3"/>
    <mergeCell ref="AD3:AE3"/>
    <mergeCell ref="V3:W3"/>
  </mergeCells>
  <phoneticPr fontId="25" type="noConversion"/>
  <conditionalFormatting sqref="C17:AG17">
    <cfRule type="cellIs" dxfId="38" priority="24" operator="greaterThan">
      <formula>12</formula>
    </cfRule>
  </conditionalFormatting>
  <conditionalFormatting sqref="C23:AG23 AH20:AH21">
    <cfRule type="cellIs" dxfId="37" priority="23" operator="greaterThan">
      <formula>12</formula>
    </cfRule>
  </conditionalFormatting>
  <conditionalFormatting sqref="C5:AG6">
    <cfRule type="expression" dxfId="36" priority="61">
      <formula>OR(WEEKDAY(C$6,2)=6,WEEKDAY(C$6,2)=7)</formula>
    </cfRule>
    <cfRule type="expression" dxfId="35" priority="62">
      <formula>VLOOKUP(C$6,$BA$24:$BA$38,1,0)</formula>
    </cfRule>
  </conditionalFormatting>
  <conditionalFormatting sqref="AF10:AG16">
    <cfRule type="expression" dxfId="34" priority="13">
      <formula>OR(WEEKDAY(AF$6,2)=6,WEEKDAY(AF$6,2)=7)</formula>
    </cfRule>
    <cfRule type="expression" dxfId="33" priority="14">
      <formula>VLOOKUP(AF$6,$BA$24:$BA$38,1,0)</formula>
    </cfRule>
  </conditionalFormatting>
  <conditionalFormatting sqref="C10:AE16">
    <cfRule type="expression" dxfId="32" priority="6">
      <formula>OR(WEEKDAY(C$6,2)=6,WEEKDAY(C$6,2)=7)</formula>
    </cfRule>
    <cfRule type="expression" dxfId="31" priority="7">
      <formula>VLOOKUP(C$6,$BA$24:$BA$38,1,0)</formula>
    </cfRule>
  </conditionalFormatting>
  <conditionalFormatting sqref="C18:AG19">
    <cfRule type="cellIs" dxfId="30" priority="5" operator="greaterThan">
      <formula>12</formula>
    </cfRule>
  </conditionalFormatting>
  <conditionalFormatting sqref="C22:F22 H22:M22 O22:T22 V22:AG22">
    <cfRule type="cellIs" dxfId="29" priority="4" operator="greaterThan">
      <formula>12</formula>
    </cfRule>
  </conditionalFormatting>
  <conditionalFormatting sqref="G22">
    <cfRule type="cellIs" dxfId="28" priority="3" operator="greaterThan">
      <formula>12</formula>
    </cfRule>
  </conditionalFormatting>
  <conditionalFormatting sqref="N22">
    <cfRule type="cellIs" dxfId="27" priority="2" operator="greaterThan">
      <formula>12</formula>
    </cfRule>
  </conditionalFormatting>
  <conditionalFormatting sqref="U22">
    <cfRule type="cellIs" dxfId="26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78794025-58FC-46E6-A90A-49FB326A47FE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zoomScale="85" zoomScaleNormal="100" zoomScaleSheetLayoutView="100" workbookViewId="0">
      <selection activeCell="F32" sqref="F32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</row>
    <row r="3" spans="1:35" ht="15.75" thickBot="1" x14ac:dyDescent="0.3">
      <c r="A3" s="114" t="s">
        <v>53</v>
      </c>
      <c r="B3" s="115"/>
      <c r="C3" s="115"/>
      <c r="D3" s="115"/>
      <c r="E3" s="115"/>
      <c r="F3" s="115"/>
      <c r="G3" s="116"/>
      <c r="H3" s="120" t="s">
        <v>52</v>
      </c>
      <c r="I3" s="121"/>
      <c r="J3" s="122"/>
      <c r="K3" s="108"/>
      <c r="L3" s="109"/>
      <c r="M3" s="109"/>
      <c r="N3" s="109"/>
      <c r="O3" s="109"/>
      <c r="P3" s="109"/>
      <c r="Q3" s="109"/>
      <c r="R3" s="109"/>
      <c r="S3" s="109"/>
      <c r="T3" s="109"/>
      <c r="U3" s="110"/>
      <c r="V3" s="123" t="s">
        <v>51</v>
      </c>
      <c r="W3" s="125"/>
      <c r="X3" s="117" t="s">
        <v>8</v>
      </c>
      <c r="Y3" s="118"/>
      <c r="Z3" s="118"/>
      <c r="AA3" s="118"/>
      <c r="AB3" s="118"/>
      <c r="AC3" s="119"/>
      <c r="AD3" s="123" t="s">
        <v>50</v>
      </c>
      <c r="AE3" s="124"/>
      <c r="AF3" s="111">
        <v>2022</v>
      </c>
      <c r="AG3" s="112"/>
      <c r="AH3" s="113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2">
        <f>IF(OR(DAY(DATE($AF$3,$AU$24+1,0))=28,DAY(DATE($AF$3,$AU$24+1,0))=29),"",IF(DAY(DATE($AF$3,$AU$24+1,0))=30,"",31))</f>
        <v>31</v>
      </c>
      <c r="AH5" s="105" t="s">
        <v>48</v>
      </c>
      <c r="AI5" s="4"/>
    </row>
    <row r="6" spans="1:35" ht="15.75" thickBot="1" x14ac:dyDescent="0.3">
      <c r="A6" s="128"/>
      <c r="B6" s="129"/>
      <c r="C6" s="35">
        <f t="shared" ref="C6:AD6" si="0">(DATE($AF$3,$AU$24,C5))</f>
        <v>44743</v>
      </c>
      <c r="D6" s="34">
        <f t="shared" si="0"/>
        <v>44744</v>
      </c>
      <c r="E6" s="34">
        <f t="shared" si="0"/>
        <v>44745</v>
      </c>
      <c r="F6" s="34">
        <f t="shared" si="0"/>
        <v>44746</v>
      </c>
      <c r="G6" s="34">
        <f t="shared" si="0"/>
        <v>44747</v>
      </c>
      <c r="H6" s="34">
        <f t="shared" si="0"/>
        <v>44748</v>
      </c>
      <c r="I6" s="34">
        <f t="shared" si="0"/>
        <v>44749</v>
      </c>
      <c r="J6" s="34">
        <f t="shared" si="0"/>
        <v>44750</v>
      </c>
      <c r="K6" s="34">
        <f t="shared" si="0"/>
        <v>44751</v>
      </c>
      <c r="L6" s="34">
        <f t="shared" si="0"/>
        <v>44752</v>
      </c>
      <c r="M6" s="34">
        <f t="shared" si="0"/>
        <v>44753</v>
      </c>
      <c r="N6" s="34">
        <f t="shared" si="0"/>
        <v>44754</v>
      </c>
      <c r="O6" s="34">
        <f t="shared" si="0"/>
        <v>44755</v>
      </c>
      <c r="P6" s="34">
        <f t="shared" si="0"/>
        <v>44756</v>
      </c>
      <c r="Q6" s="34">
        <f t="shared" si="0"/>
        <v>44757</v>
      </c>
      <c r="R6" s="34">
        <f t="shared" si="0"/>
        <v>44758</v>
      </c>
      <c r="S6" s="34">
        <f t="shared" si="0"/>
        <v>44759</v>
      </c>
      <c r="T6" s="34">
        <f t="shared" si="0"/>
        <v>44760</v>
      </c>
      <c r="U6" s="34">
        <f t="shared" si="0"/>
        <v>44761</v>
      </c>
      <c r="V6" s="34">
        <f t="shared" si="0"/>
        <v>44762</v>
      </c>
      <c r="W6" s="34">
        <f t="shared" si="0"/>
        <v>44763</v>
      </c>
      <c r="X6" s="34">
        <f t="shared" si="0"/>
        <v>44764</v>
      </c>
      <c r="Y6" s="34">
        <f t="shared" si="0"/>
        <v>44765</v>
      </c>
      <c r="Z6" s="34">
        <f t="shared" si="0"/>
        <v>44766</v>
      </c>
      <c r="AA6" s="34">
        <f t="shared" si="0"/>
        <v>44767</v>
      </c>
      <c r="AB6" s="34">
        <f t="shared" si="0"/>
        <v>44768</v>
      </c>
      <c r="AC6" s="34">
        <f t="shared" si="0"/>
        <v>44769</v>
      </c>
      <c r="AD6" s="34">
        <f t="shared" si="0"/>
        <v>44770</v>
      </c>
      <c r="AE6" s="34">
        <f>IF(ISERROR(DATE($AF$3,$AU$24,AE5)),"",(DATE($AF$3,$AU$24,AE5)))</f>
        <v>44771</v>
      </c>
      <c r="AF6" s="34">
        <f>IF(ISERROR(DATE($AF$3,$AU$24,AF5)),"",(DATE($AF$3,$AU$24,AF5)))</f>
        <v>44772</v>
      </c>
      <c r="AG6" s="83">
        <f>IF(ISERROR(DATE($AF$3,$AU$24,AG5)),"",(DATE($AF$3,$AU$24,AG5)))</f>
        <v>44773</v>
      </c>
      <c r="AH6" s="106"/>
      <c r="AI6" s="4"/>
    </row>
    <row r="7" spans="1:35" x14ac:dyDescent="0.25">
      <c r="A7" s="74" t="s">
        <v>47</v>
      </c>
      <c r="B7" s="75" t="s">
        <v>66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4"/>
      <c r="AH7" s="91"/>
    </row>
    <row r="8" spans="1:35" ht="15.75" thickBot="1" x14ac:dyDescent="0.3">
      <c r="A8" s="134" t="s">
        <v>61</v>
      </c>
      <c r="B8" s="135"/>
      <c r="C8" s="73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85"/>
      <c r="AH8" s="92"/>
    </row>
    <row r="9" spans="1:35" x14ac:dyDescent="0.25">
      <c r="A9" s="69" t="s">
        <v>46</v>
      </c>
      <c r="B9" s="70" t="s">
        <v>67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6"/>
      <c r="AH9" s="92"/>
    </row>
    <row r="10" spans="1:35" ht="39" x14ac:dyDescent="0.25">
      <c r="A10" s="71" t="s">
        <v>56</v>
      </c>
      <c r="B10" s="98" t="s">
        <v>73</v>
      </c>
      <c r="C10" s="45">
        <v>7.5</v>
      </c>
      <c r="D10" s="45"/>
      <c r="E10" s="45"/>
      <c r="F10" s="45">
        <v>7.5</v>
      </c>
      <c r="G10" s="45"/>
      <c r="H10" s="45">
        <v>7.5</v>
      </c>
      <c r="I10" s="45">
        <v>7.5</v>
      </c>
      <c r="J10" s="45">
        <v>7.5</v>
      </c>
      <c r="K10" s="45"/>
      <c r="L10" s="45"/>
      <c r="M10" s="45"/>
      <c r="N10" s="45"/>
      <c r="O10" s="45"/>
      <c r="P10" s="45"/>
      <c r="Q10" s="45">
        <v>7.5</v>
      </c>
      <c r="R10" s="45"/>
      <c r="S10" s="45"/>
      <c r="T10" s="45"/>
      <c r="U10" s="45">
        <v>7.5</v>
      </c>
      <c r="V10" s="45">
        <v>7.5</v>
      </c>
      <c r="W10" s="45">
        <v>7.5</v>
      </c>
      <c r="X10" s="45">
        <v>7.5</v>
      </c>
      <c r="Y10" s="45"/>
      <c r="Z10" s="45"/>
      <c r="AA10" s="45">
        <v>7.5</v>
      </c>
      <c r="AB10" s="45">
        <v>3</v>
      </c>
      <c r="AC10" s="45">
        <v>7.5</v>
      </c>
      <c r="AD10" s="45">
        <v>7.5</v>
      </c>
      <c r="AE10" s="45">
        <v>7.5</v>
      </c>
      <c r="AF10" s="45"/>
      <c r="AG10" s="45"/>
      <c r="AH10" s="93">
        <f t="shared" ref="AH10:AH16" si="1">SUM(C10:AG10)</f>
        <v>108</v>
      </c>
    </row>
    <row r="11" spans="1:35" ht="27" thickBot="1" x14ac:dyDescent="0.3">
      <c r="A11" s="72" t="s">
        <v>57</v>
      </c>
      <c r="B11" s="77"/>
      <c r="C11" s="52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87"/>
      <c r="AH11" s="93">
        <f t="shared" si="1"/>
        <v>0</v>
      </c>
    </row>
    <row r="12" spans="1:35" ht="15.75" thickBot="1" x14ac:dyDescent="0.3">
      <c r="A12" s="136" t="s">
        <v>62</v>
      </c>
      <c r="B12" s="137"/>
      <c r="C12" s="63"/>
      <c r="D12" s="64"/>
      <c r="E12" s="64"/>
      <c r="F12" s="64"/>
      <c r="G12" s="64"/>
      <c r="H12" s="65"/>
      <c r="I12" s="65"/>
      <c r="J12" s="64"/>
      <c r="K12" s="64"/>
      <c r="L12" s="64"/>
      <c r="M12" s="64"/>
      <c r="N12" s="64"/>
      <c r="O12" s="65"/>
      <c r="P12" s="65"/>
      <c r="Q12" s="64"/>
      <c r="R12" s="64"/>
      <c r="S12" s="65"/>
      <c r="T12" s="64"/>
      <c r="U12" s="64"/>
      <c r="V12" s="65"/>
      <c r="W12" s="65"/>
      <c r="X12" s="64"/>
      <c r="Y12" s="64"/>
      <c r="Z12" s="64"/>
      <c r="AA12" s="64"/>
      <c r="AB12" s="64"/>
      <c r="AC12" s="65"/>
      <c r="AD12" s="65"/>
      <c r="AE12" s="64"/>
      <c r="AF12" s="64"/>
      <c r="AG12" s="88"/>
      <c r="AH12" s="93"/>
    </row>
    <row r="13" spans="1:35" ht="39.75" thickBot="1" x14ac:dyDescent="0.3">
      <c r="A13" s="78" t="s">
        <v>58</v>
      </c>
      <c r="B13" s="81" t="s">
        <v>71</v>
      </c>
      <c r="C13" s="52"/>
      <c r="D13" s="53"/>
      <c r="E13" s="53"/>
      <c r="F13" s="53"/>
      <c r="G13" s="53"/>
      <c r="H13" s="45">
        <v>1</v>
      </c>
      <c r="I13" s="45"/>
      <c r="J13" s="53"/>
      <c r="K13" s="53"/>
      <c r="L13" s="53"/>
      <c r="M13" s="53"/>
      <c r="N13" s="53"/>
      <c r="O13" s="45"/>
      <c r="P13" s="45"/>
      <c r="Q13" s="53"/>
      <c r="R13" s="53"/>
      <c r="S13" s="45"/>
      <c r="T13" s="53"/>
      <c r="U13" s="53"/>
      <c r="V13" s="45">
        <v>1</v>
      </c>
      <c r="W13" s="45"/>
      <c r="X13" s="53"/>
      <c r="Y13" s="53"/>
      <c r="Z13" s="53"/>
      <c r="AA13" s="53"/>
      <c r="AB13" s="53"/>
      <c r="AC13" s="45">
        <v>1</v>
      </c>
      <c r="AD13" s="45"/>
      <c r="AE13" s="53"/>
      <c r="AF13" s="53"/>
      <c r="AG13" s="87"/>
      <c r="AH13" s="93">
        <f t="shared" si="1"/>
        <v>3</v>
      </c>
    </row>
    <row r="14" spans="1:35" x14ac:dyDescent="0.25">
      <c r="A14" s="132" t="s">
        <v>63</v>
      </c>
      <c r="B14" s="133"/>
      <c r="C14" s="66"/>
      <c r="D14" s="67"/>
      <c r="E14" s="67"/>
      <c r="F14" s="67"/>
      <c r="G14" s="67"/>
      <c r="H14" s="68"/>
      <c r="I14" s="68"/>
      <c r="J14" s="67"/>
      <c r="K14" s="67"/>
      <c r="L14" s="67"/>
      <c r="M14" s="67"/>
      <c r="N14" s="67"/>
      <c r="O14" s="68"/>
      <c r="P14" s="68"/>
      <c r="Q14" s="67"/>
      <c r="R14" s="67"/>
      <c r="S14" s="68"/>
      <c r="T14" s="67"/>
      <c r="U14" s="67"/>
      <c r="V14" s="68"/>
      <c r="W14" s="68"/>
      <c r="X14" s="67"/>
      <c r="Y14" s="67"/>
      <c r="Z14" s="67"/>
      <c r="AA14" s="67"/>
      <c r="AB14" s="67"/>
      <c r="AC14" s="68"/>
      <c r="AD14" s="68"/>
      <c r="AE14" s="67"/>
      <c r="AF14" s="67"/>
      <c r="AG14" s="89"/>
      <c r="AH14" s="93"/>
    </row>
    <row r="15" spans="1:35" ht="26.25" x14ac:dyDescent="0.25">
      <c r="A15" s="80" t="s">
        <v>60</v>
      </c>
      <c r="B15" s="81"/>
      <c r="C15" s="99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87"/>
      <c r="AH15" s="93">
        <f t="shared" si="1"/>
        <v>0</v>
      </c>
    </row>
    <row r="16" spans="1:35" ht="28.9" customHeight="1" thickBot="1" x14ac:dyDescent="0.3">
      <c r="A16" s="138" t="s">
        <v>59</v>
      </c>
      <c r="B16" s="139"/>
      <c r="C16" s="79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90"/>
      <c r="AH16" s="94">
        <f t="shared" si="1"/>
        <v>0</v>
      </c>
    </row>
    <row r="17" spans="1:53" ht="15.75" thickBot="1" x14ac:dyDescent="0.3">
      <c r="B17" s="31" t="s">
        <v>45</v>
      </c>
      <c r="C17" s="54">
        <f t="shared" ref="C17:AH17" si="2">SUM(C10:C16)</f>
        <v>7.5</v>
      </c>
      <c r="D17" s="54">
        <f t="shared" si="2"/>
        <v>0</v>
      </c>
      <c r="E17" s="54">
        <f t="shared" si="2"/>
        <v>0</v>
      </c>
      <c r="F17" s="54">
        <f t="shared" si="2"/>
        <v>7.5</v>
      </c>
      <c r="G17" s="54">
        <f t="shared" si="2"/>
        <v>0</v>
      </c>
      <c r="H17" s="54">
        <f t="shared" si="2"/>
        <v>8.5</v>
      </c>
      <c r="I17" s="54">
        <f t="shared" si="2"/>
        <v>7.5</v>
      </c>
      <c r="J17" s="54">
        <f t="shared" si="2"/>
        <v>7.5</v>
      </c>
      <c r="K17" s="54">
        <f t="shared" si="2"/>
        <v>0</v>
      </c>
      <c r="L17" s="54">
        <f t="shared" si="2"/>
        <v>0</v>
      </c>
      <c r="M17" s="54">
        <f t="shared" si="2"/>
        <v>0</v>
      </c>
      <c r="N17" s="54">
        <f t="shared" si="2"/>
        <v>0</v>
      </c>
      <c r="O17" s="54">
        <f t="shared" si="2"/>
        <v>0</v>
      </c>
      <c r="P17" s="54">
        <f t="shared" si="2"/>
        <v>0</v>
      </c>
      <c r="Q17" s="54">
        <f t="shared" si="2"/>
        <v>7.5</v>
      </c>
      <c r="R17" s="54">
        <f t="shared" si="2"/>
        <v>0</v>
      </c>
      <c r="S17" s="54">
        <f t="shared" si="2"/>
        <v>0</v>
      </c>
      <c r="T17" s="54">
        <f t="shared" si="2"/>
        <v>0</v>
      </c>
      <c r="U17" s="54">
        <f t="shared" si="2"/>
        <v>7.5</v>
      </c>
      <c r="V17" s="54">
        <f t="shared" si="2"/>
        <v>8.5</v>
      </c>
      <c r="W17" s="54">
        <f t="shared" si="2"/>
        <v>7.5</v>
      </c>
      <c r="X17" s="54">
        <f t="shared" si="2"/>
        <v>7.5</v>
      </c>
      <c r="Y17" s="54">
        <f t="shared" si="2"/>
        <v>0</v>
      </c>
      <c r="Z17" s="54">
        <f t="shared" si="2"/>
        <v>0</v>
      </c>
      <c r="AA17" s="54">
        <f t="shared" si="2"/>
        <v>7.5</v>
      </c>
      <c r="AB17" s="54">
        <f t="shared" si="2"/>
        <v>3</v>
      </c>
      <c r="AC17" s="54">
        <f t="shared" si="2"/>
        <v>8.5</v>
      </c>
      <c r="AD17" s="54">
        <f t="shared" si="2"/>
        <v>7.5</v>
      </c>
      <c r="AE17" s="54">
        <f t="shared" si="2"/>
        <v>7.5</v>
      </c>
      <c r="AF17" s="54">
        <f t="shared" si="2"/>
        <v>0</v>
      </c>
      <c r="AG17" s="55">
        <f t="shared" si="2"/>
        <v>0</v>
      </c>
      <c r="AH17" s="55">
        <f t="shared" si="2"/>
        <v>111</v>
      </c>
    </row>
    <row r="18" spans="1:53" x14ac:dyDescent="0.25">
      <c r="A18" s="130" t="s">
        <v>44</v>
      </c>
      <c r="B18" s="130"/>
      <c r="C18" s="100">
        <v>0.3125</v>
      </c>
      <c r="D18" s="100"/>
      <c r="E18" s="100"/>
      <c r="F18" s="100">
        <v>0.3125</v>
      </c>
      <c r="G18" s="100"/>
      <c r="H18" s="100">
        <v>0.3125</v>
      </c>
      <c r="I18" s="100">
        <v>0.3125</v>
      </c>
      <c r="J18" s="100">
        <v>0.3125</v>
      </c>
      <c r="K18" s="100"/>
      <c r="L18" s="100"/>
      <c r="M18" s="100"/>
      <c r="N18" s="100"/>
      <c r="O18" s="100"/>
      <c r="P18" s="100"/>
      <c r="Q18" s="100">
        <v>0.3125</v>
      </c>
      <c r="R18" s="100"/>
      <c r="S18" s="100"/>
      <c r="T18" s="100"/>
      <c r="U18" s="100">
        <v>0.3125</v>
      </c>
      <c r="V18" s="100">
        <v>0.3125</v>
      </c>
      <c r="W18" s="100">
        <v>0.3125</v>
      </c>
      <c r="X18" s="100">
        <v>0.3125</v>
      </c>
      <c r="Y18" s="100"/>
      <c r="Z18" s="100"/>
      <c r="AA18" s="100">
        <v>0.3125</v>
      </c>
      <c r="AB18" s="100">
        <v>0.3125</v>
      </c>
      <c r="AC18" s="100">
        <v>0.3125</v>
      </c>
      <c r="AD18" s="100">
        <v>0.3125</v>
      </c>
      <c r="AE18" s="100">
        <v>0.3125</v>
      </c>
      <c r="AF18" s="100"/>
      <c r="AG18" s="100"/>
      <c r="AH18" s="46"/>
    </row>
    <row r="19" spans="1:53" x14ac:dyDescent="0.25">
      <c r="A19" s="131" t="s">
        <v>43</v>
      </c>
      <c r="B19" s="131"/>
      <c r="C19" s="100">
        <v>0.64583333333333337</v>
      </c>
      <c r="D19" s="100"/>
      <c r="E19" s="100"/>
      <c r="F19" s="100">
        <v>0.64583333333333337</v>
      </c>
      <c r="G19" s="100"/>
      <c r="H19" s="100">
        <v>0.72916666666666663</v>
      </c>
      <c r="I19" s="100">
        <v>0.64583333333333337</v>
      </c>
      <c r="J19" s="100">
        <v>0.64583333333333337</v>
      </c>
      <c r="K19" s="100"/>
      <c r="L19" s="100"/>
      <c r="M19" s="100"/>
      <c r="N19" s="100"/>
      <c r="O19" s="100"/>
      <c r="P19" s="100"/>
      <c r="Q19" s="100">
        <v>0.64583333333333337</v>
      </c>
      <c r="R19" s="100"/>
      <c r="S19" s="100"/>
      <c r="T19" s="100"/>
      <c r="U19" s="100">
        <v>0.64583333333333337</v>
      </c>
      <c r="V19" s="100">
        <v>0.72916666666666663</v>
      </c>
      <c r="W19" s="100">
        <v>0.64583333333333337</v>
      </c>
      <c r="X19" s="100">
        <v>0.72916666666666663</v>
      </c>
      <c r="Y19" s="100"/>
      <c r="Z19" s="100"/>
      <c r="AA19" s="100">
        <v>0.64583333333333337</v>
      </c>
      <c r="AB19" s="100">
        <v>0.64583333333333337</v>
      </c>
      <c r="AC19" s="100">
        <v>0.72916666666666663</v>
      </c>
      <c r="AD19" s="100">
        <v>0.64583333333333337</v>
      </c>
      <c r="AE19" s="100">
        <v>0.72916666666666663</v>
      </c>
      <c r="AF19" s="100"/>
      <c r="AG19" s="100"/>
      <c r="AH19" s="47"/>
    </row>
    <row r="20" spans="1:53" x14ac:dyDescent="0.25">
      <c r="A20" s="127" t="s">
        <v>42</v>
      </c>
      <c r="B20" s="127"/>
      <c r="C20" s="56">
        <f>C19-C18</f>
        <v>0.33333333333333337</v>
      </c>
      <c r="D20" s="56">
        <f t="shared" ref="D20:AG20" si="3">D19-D18</f>
        <v>0</v>
      </c>
      <c r="E20" s="56">
        <f>E19-E18</f>
        <v>0</v>
      </c>
      <c r="F20" s="56">
        <f>F19-F18</f>
        <v>0.33333333333333337</v>
      </c>
      <c r="G20" s="56">
        <f t="shared" si="3"/>
        <v>0</v>
      </c>
      <c r="H20" s="56">
        <f t="shared" si="3"/>
        <v>0.41666666666666663</v>
      </c>
      <c r="I20" s="56">
        <f t="shared" si="3"/>
        <v>0.33333333333333337</v>
      </c>
      <c r="J20" s="56">
        <f t="shared" si="3"/>
        <v>0.33333333333333337</v>
      </c>
      <c r="K20" s="56">
        <f t="shared" si="3"/>
        <v>0</v>
      </c>
      <c r="L20" s="56">
        <f t="shared" si="3"/>
        <v>0</v>
      </c>
      <c r="M20" s="56">
        <f t="shared" si="3"/>
        <v>0</v>
      </c>
      <c r="N20" s="56">
        <f t="shared" si="3"/>
        <v>0</v>
      </c>
      <c r="O20" s="56">
        <f t="shared" si="3"/>
        <v>0</v>
      </c>
      <c r="P20" s="56">
        <f t="shared" si="3"/>
        <v>0</v>
      </c>
      <c r="Q20" s="56">
        <f t="shared" si="3"/>
        <v>0.33333333333333337</v>
      </c>
      <c r="R20" s="56">
        <f t="shared" si="3"/>
        <v>0</v>
      </c>
      <c r="S20" s="56">
        <f t="shared" si="3"/>
        <v>0</v>
      </c>
      <c r="T20" s="56">
        <f t="shared" si="3"/>
        <v>0</v>
      </c>
      <c r="U20" s="56">
        <f t="shared" si="3"/>
        <v>0.33333333333333337</v>
      </c>
      <c r="V20" s="56">
        <f t="shared" si="3"/>
        <v>0.41666666666666663</v>
      </c>
      <c r="W20" s="56">
        <f t="shared" si="3"/>
        <v>0.33333333333333337</v>
      </c>
      <c r="X20" s="56">
        <f t="shared" si="3"/>
        <v>0.41666666666666663</v>
      </c>
      <c r="Y20" s="56">
        <f t="shared" si="3"/>
        <v>0</v>
      </c>
      <c r="Z20" s="56">
        <f t="shared" si="3"/>
        <v>0</v>
      </c>
      <c r="AA20" s="56">
        <f t="shared" si="3"/>
        <v>0.33333333333333337</v>
      </c>
      <c r="AB20" s="56">
        <f t="shared" si="3"/>
        <v>0.33333333333333337</v>
      </c>
      <c r="AC20" s="56">
        <f t="shared" si="3"/>
        <v>0.41666666666666663</v>
      </c>
      <c r="AD20" s="56">
        <f t="shared" si="3"/>
        <v>0.33333333333333337</v>
      </c>
      <c r="AE20" s="56">
        <f t="shared" si="3"/>
        <v>0.41666666666666663</v>
      </c>
      <c r="AF20" s="56">
        <f t="shared" si="3"/>
        <v>0</v>
      </c>
      <c r="AG20" s="56">
        <f t="shared" si="3"/>
        <v>0</v>
      </c>
      <c r="AH20" s="48"/>
    </row>
    <row r="21" spans="1:53" x14ac:dyDescent="0.25">
      <c r="A21" s="126" t="s">
        <v>54</v>
      </c>
      <c r="B21" s="127"/>
      <c r="C21" s="61">
        <f>(C20-INT(C20))*24</f>
        <v>8</v>
      </c>
      <c r="D21" s="61">
        <f>(D20-INT(D20))*24</f>
        <v>0</v>
      </c>
      <c r="E21" s="61">
        <f t="shared" ref="E21:AG21" si="4">(E20-INT(E20))*24</f>
        <v>0</v>
      </c>
      <c r="F21" s="61">
        <f t="shared" si="4"/>
        <v>8</v>
      </c>
      <c r="G21" s="61">
        <f>(G20-INT(G20))*24</f>
        <v>0</v>
      </c>
      <c r="H21" s="61">
        <f t="shared" si="4"/>
        <v>10</v>
      </c>
      <c r="I21" s="61">
        <f t="shared" si="4"/>
        <v>8</v>
      </c>
      <c r="J21" s="61">
        <f t="shared" si="4"/>
        <v>8</v>
      </c>
      <c r="K21" s="61">
        <f t="shared" si="4"/>
        <v>0</v>
      </c>
      <c r="L21" s="61">
        <f t="shared" si="4"/>
        <v>0</v>
      </c>
      <c r="M21" s="61">
        <f t="shared" si="4"/>
        <v>0</v>
      </c>
      <c r="N21" s="61">
        <f t="shared" si="4"/>
        <v>0</v>
      </c>
      <c r="O21" s="61">
        <f t="shared" si="4"/>
        <v>0</v>
      </c>
      <c r="P21" s="61">
        <f t="shared" si="4"/>
        <v>0</v>
      </c>
      <c r="Q21" s="61">
        <f t="shared" si="4"/>
        <v>8</v>
      </c>
      <c r="R21" s="61">
        <f t="shared" si="4"/>
        <v>0</v>
      </c>
      <c r="S21" s="61">
        <f t="shared" si="4"/>
        <v>0</v>
      </c>
      <c r="T21" s="61">
        <f t="shared" si="4"/>
        <v>0</v>
      </c>
      <c r="U21" s="61">
        <f t="shared" si="4"/>
        <v>8</v>
      </c>
      <c r="V21" s="61">
        <f t="shared" si="4"/>
        <v>10</v>
      </c>
      <c r="W21" s="61">
        <f t="shared" si="4"/>
        <v>8</v>
      </c>
      <c r="X21" s="61">
        <f t="shared" si="4"/>
        <v>10</v>
      </c>
      <c r="Y21" s="61">
        <f t="shared" si="4"/>
        <v>0</v>
      </c>
      <c r="Z21" s="61">
        <f t="shared" si="4"/>
        <v>0</v>
      </c>
      <c r="AA21" s="61">
        <f t="shared" si="4"/>
        <v>8</v>
      </c>
      <c r="AB21" s="61">
        <f t="shared" si="4"/>
        <v>8</v>
      </c>
      <c r="AC21" s="61">
        <f t="shared" si="4"/>
        <v>10</v>
      </c>
      <c r="AD21" s="61">
        <f t="shared" si="4"/>
        <v>8</v>
      </c>
      <c r="AE21" s="61">
        <f t="shared" si="4"/>
        <v>10</v>
      </c>
      <c r="AF21" s="61">
        <f t="shared" si="4"/>
        <v>0</v>
      </c>
      <c r="AG21" s="57">
        <f t="shared" si="4"/>
        <v>0</v>
      </c>
      <c r="AH21" s="48"/>
    </row>
    <row r="22" spans="1:53" x14ac:dyDescent="0.25">
      <c r="A22" s="76" t="s">
        <v>41</v>
      </c>
      <c r="B22" s="76"/>
      <c r="C22" s="101"/>
      <c r="D22" s="58"/>
      <c r="E22" s="102"/>
      <c r="F22" s="102"/>
      <c r="G22" s="101"/>
      <c r="H22" s="58"/>
      <c r="I22" s="58"/>
      <c r="J22" s="58"/>
      <c r="K22" s="101"/>
      <c r="L22" s="58"/>
      <c r="M22" s="60" t="s">
        <v>68</v>
      </c>
      <c r="N22" s="60" t="s">
        <v>68</v>
      </c>
      <c r="O22" s="102" t="s">
        <v>68</v>
      </c>
      <c r="P22" s="60" t="s">
        <v>68</v>
      </c>
      <c r="Q22" s="58"/>
      <c r="R22" s="58"/>
      <c r="S22" s="101"/>
      <c r="T22" s="102" t="s">
        <v>70</v>
      </c>
      <c r="U22" s="60"/>
      <c r="V22" s="101"/>
      <c r="W22" s="58"/>
      <c r="X22" s="58"/>
      <c r="Y22" s="60"/>
      <c r="Z22" s="58"/>
      <c r="AA22" s="60"/>
      <c r="AB22" s="60" t="s">
        <v>69</v>
      </c>
      <c r="AC22" s="58"/>
      <c r="AD22" s="58"/>
      <c r="AE22" s="58"/>
      <c r="AF22" s="58"/>
      <c r="AG22" s="58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45" t="s">
        <v>40</v>
      </c>
      <c r="B24" s="146"/>
      <c r="K24" s="149" t="s">
        <v>55</v>
      </c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1"/>
      <c r="AS24" s="1">
        <v>2016</v>
      </c>
      <c r="AU24" s="1">
        <f>MONTH(DATEVALUE(X3&amp;" 1"))</f>
        <v>7</v>
      </c>
      <c r="AV24" s="142" t="s">
        <v>39</v>
      </c>
      <c r="AW24" s="143"/>
      <c r="AX24" s="143"/>
      <c r="AY24" s="143"/>
      <c r="AZ24" s="144"/>
      <c r="BA24" s="8">
        <f>DATE($AF$3,1,1)</f>
        <v>44562</v>
      </c>
    </row>
    <row r="25" spans="1:53" ht="15.75" thickBot="1" x14ac:dyDescent="0.3">
      <c r="A25" s="147"/>
      <c r="B25" s="148"/>
      <c r="K25" s="152" t="s">
        <v>74</v>
      </c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4"/>
      <c r="AS25" s="1">
        <v>2017</v>
      </c>
      <c r="AV25" s="142" t="s">
        <v>38</v>
      </c>
      <c r="AW25" s="143"/>
      <c r="AX25" s="143"/>
      <c r="AY25" s="143"/>
      <c r="AZ25" s="144"/>
      <c r="BA25" s="8">
        <f>DATE($AF$3,1,6)</f>
        <v>44567</v>
      </c>
    </row>
    <row r="26" spans="1:53" ht="21" customHeight="1" x14ac:dyDescent="0.25">
      <c r="A26" s="28" t="s">
        <v>37</v>
      </c>
      <c r="B26" s="27">
        <v>108</v>
      </c>
      <c r="K26" s="155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7"/>
      <c r="AS26" s="1">
        <v>2018</v>
      </c>
      <c r="AV26" s="95" t="s">
        <v>36</v>
      </c>
      <c r="AW26" s="96"/>
      <c r="AX26" s="96"/>
      <c r="AY26" s="96"/>
      <c r="AZ26" s="97"/>
      <c r="BA26" s="8">
        <f>BA27-3</f>
        <v>44666</v>
      </c>
    </row>
    <row r="27" spans="1:53" x14ac:dyDescent="0.25">
      <c r="A27" s="25" t="s">
        <v>35</v>
      </c>
      <c r="B27" s="26">
        <v>7.5</v>
      </c>
      <c r="K27" s="155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7"/>
      <c r="AS27" s="1">
        <v>2019</v>
      </c>
      <c r="AV27" s="95" t="s">
        <v>34</v>
      </c>
      <c r="AW27" s="96"/>
      <c r="AX27" s="96"/>
      <c r="AY27" s="96"/>
      <c r="AZ27" s="97"/>
      <c r="BA27" s="8">
        <f>DOLLAR(("4/"&amp;AF3)/7+MOD(19*MOD($AF$3,19)-7,30)*14%,)*7-5</f>
        <v>44669</v>
      </c>
    </row>
    <row r="28" spans="1:53" x14ac:dyDescent="0.25">
      <c r="A28" s="25" t="s">
        <v>33</v>
      </c>
      <c r="B28" s="26">
        <v>30</v>
      </c>
      <c r="K28" s="155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7"/>
      <c r="AS28" s="1">
        <v>2020</v>
      </c>
      <c r="AV28" s="95" t="s">
        <v>32</v>
      </c>
      <c r="AW28" s="96"/>
      <c r="AX28" s="96"/>
      <c r="AY28" s="96"/>
      <c r="AZ28" s="97"/>
      <c r="BA28" s="8">
        <f>DATE($AF$3,5,1)</f>
        <v>44682</v>
      </c>
    </row>
    <row r="29" spans="1:53" x14ac:dyDescent="0.25">
      <c r="A29" s="25" t="s">
        <v>0</v>
      </c>
      <c r="B29" s="26">
        <v>12</v>
      </c>
      <c r="K29" s="155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7"/>
      <c r="AS29" s="1">
        <v>2021</v>
      </c>
      <c r="AV29" s="95" t="s">
        <v>31</v>
      </c>
      <c r="AW29" s="96"/>
      <c r="AX29" s="96"/>
      <c r="AY29" s="96"/>
      <c r="AZ29" s="97"/>
      <c r="BA29" s="8">
        <f>DATE($AF$3,5,8)</f>
        <v>44689</v>
      </c>
    </row>
    <row r="30" spans="1:53" x14ac:dyDescent="0.25">
      <c r="A30" s="25" t="s">
        <v>30</v>
      </c>
      <c r="B30" s="26">
        <v>0</v>
      </c>
      <c r="K30" s="155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7"/>
      <c r="AS30" s="1">
        <v>2022</v>
      </c>
      <c r="AV30" s="95" t="s">
        <v>29</v>
      </c>
      <c r="AW30" s="96"/>
      <c r="AX30" s="96"/>
      <c r="AY30" s="96"/>
      <c r="AZ30" s="97"/>
      <c r="BA30" s="8">
        <f>DATE($AF$3,7,5)</f>
        <v>44747</v>
      </c>
    </row>
    <row r="31" spans="1:53" x14ac:dyDescent="0.25">
      <c r="A31" s="25" t="s">
        <v>28</v>
      </c>
      <c r="B31" s="26">
        <v>0</v>
      </c>
      <c r="K31" s="158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60"/>
      <c r="AS31" s="1">
        <v>2023</v>
      </c>
      <c r="AV31" s="95" t="s">
        <v>27</v>
      </c>
      <c r="AW31" s="96"/>
      <c r="AX31" s="96"/>
      <c r="AY31" s="96"/>
      <c r="AZ31" s="97"/>
      <c r="BA31" s="8">
        <f>DATE($AF$3,8,29)</f>
        <v>44802</v>
      </c>
    </row>
    <row r="32" spans="1:53" x14ac:dyDescent="0.25">
      <c r="A32" s="25" t="s">
        <v>26</v>
      </c>
      <c r="B32" s="103">
        <v>0</v>
      </c>
      <c r="K32" s="158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60"/>
      <c r="AS32" s="3" t="s">
        <v>25</v>
      </c>
      <c r="AV32" s="95" t="s">
        <v>24</v>
      </c>
      <c r="AW32" s="96"/>
      <c r="AX32" s="96"/>
      <c r="AY32" s="96"/>
      <c r="AZ32" s="97"/>
      <c r="BA32" s="8">
        <f>DATE($AF$3,9,1)</f>
        <v>44805</v>
      </c>
    </row>
    <row r="33" spans="1:53" ht="15.75" thickBot="1" x14ac:dyDescent="0.3">
      <c r="A33" s="24" t="s">
        <v>23</v>
      </c>
      <c r="B33" s="104">
        <v>0</v>
      </c>
      <c r="K33" s="158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60"/>
      <c r="AS33" s="3" t="s">
        <v>22</v>
      </c>
      <c r="AV33" s="95" t="s">
        <v>21</v>
      </c>
      <c r="AW33" s="96"/>
      <c r="AX33" s="96"/>
      <c r="AY33" s="96"/>
      <c r="AZ33" s="97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157.5</v>
      </c>
      <c r="K34" s="158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60"/>
      <c r="AS34" s="3" t="s">
        <v>19</v>
      </c>
      <c r="AV34" s="95" t="s">
        <v>18</v>
      </c>
      <c r="AW34" s="96"/>
      <c r="AX34" s="96"/>
      <c r="AY34" s="96"/>
      <c r="AZ34" s="97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59">
        <v>44774</v>
      </c>
      <c r="C35" s="1"/>
      <c r="D35" s="1"/>
      <c r="E35" s="1"/>
      <c r="F35" s="1"/>
      <c r="G35" s="1"/>
      <c r="K35" s="158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60"/>
      <c r="AS35" s="3" t="s">
        <v>17</v>
      </c>
      <c r="AT35" s="1"/>
      <c r="AU35" s="7"/>
      <c r="AV35" s="95" t="s">
        <v>16</v>
      </c>
      <c r="AW35" s="96"/>
      <c r="AX35" s="96"/>
      <c r="AY35" s="96"/>
      <c r="AZ35" s="97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61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3"/>
      <c r="AS36" s="3" t="s">
        <v>14</v>
      </c>
      <c r="AU36" s="7"/>
      <c r="AV36" s="95" t="s">
        <v>13</v>
      </c>
      <c r="AW36" s="96"/>
      <c r="AX36" s="96"/>
      <c r="AY36" s="96"/>
      <c r="AZ36" s="97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95" t="s">
        <v>11</v>
      </c>
      <c r="AW37" s="96"/>
      <c r="AX37" s="96"/>
      <c r="AY37" s="96"/>
      <c r="AZ37" s="97"/>
      <c r="BA37" s="8">
        <f>DATE($AF$3,12,25)</f>
        <v>44920</v>
      </c>
    </row>
    <row r="38" spans="1:53" ht="100.5" customHeight="1" thickBot="1" x14ac:dyDescent="0.3">
      <c r="A38" s="12" t="s">
        <v>10</v>
      </c>
      <c r="B38" s="140" t="s">
        <v>9</v>
      </c>
      <c r="C38" s="140"/>
      <c r="D38" s="140"/>
      <c r="E38" s="141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25" priority="20" operator="greaterThan">
      <formula>12</formula>
    </cfRule>
  </conditionalFormatting>
  <conditionalFormatting sqref="C23:AG23 AH20:AH21">
    <cfRule type="cellIs" dxfId="24" priority="19" operator="greaterThan">
      <formula>12</formula>
    </cfRule>
  </conditionalFormatting>
  <conditionalFormatting sqref="C5:AG6">
    <cfRule type="expression" dxfId="23" priority="21">
      <formula>OR(WEEKDAY(C$6,2)=6,WEEKDAY(C$6,2)=7)</formula>
    </cfRule>
    <cfRule type="expression" dxfId="22" priority="22">
      <formula>VLOOKUP(C$6,$BA$24:$BA$38,1,0)</formula>
    </cfRule>
  </conditionalFormatting>
  <conditionalFormatting sqref="AF10:AG16">
    <cfRule type="expression" dxfId="21" priority="13">
      <formula>OR(WEEKDAY(AF$6,2)=6,WEEKDAY(AF$6,2)=7)</formula>
    </cfRule>
    <cfRule type="expression" dxfId="20" priority="14">
      <formula>VLOOKUP(AF$6,$BA$24:$BA$38,1,0)</formula>
    </cfRule>
  </conditionalFormatting>
  <conditionalFormatting sqref="C10:AE16">
    <cfRule type="expression" dxfId="19" priority="6">
      <formula>OR(WEEKDAY(C$6,2)=6,WEEKDAY(C$6,2)=7)</formula>
    </cfRule>
    <cfRule type="expression" dxfId="18" priority="7">
      <formula>VLOOKUP(C$6,$BA$24:$BA$38,1,0)</formula>
    </cfRule>
  </conditionalFormatting>
  <conditionalFormatting sqref="C18:AG19">
    <cfRule type="cellIs" dxfId="17" priority="5" operator="greaterThan">
      <formula>12</formula>
    </cfRule>
  </conditionalFormatting>
  <conditionalFormatting sqref="C22:F22 H22:M22 O22:T22 V22:AG22">
    <cfRule type="cellIs" dxfId="16" priority="4" operator="greaterThan">
      <formula>12</formula>
    </cfRule>
  </conditionalFormatting>
  <conditionalFormatting sqref="G22">
    <cfRule type="cellIs" dxfId="15" priority="3" operator="greaterThan">
      <formula>12</formula>
    </cfRule>
  </conditionalFormatting>
  <conditionalFormatting sqref="N22">
    <cfRule type="cellIs" dxfId="14" priority="2" operator="greaterThan">
      <formula>12</formula>
    </cfRule>
  </conditionalFormatting>
  <conditionalFormatting sqref="U22">
    <cfRule type="cellIs" dxfId="13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E5F18A36-EAF1-40C4-B51B-1B7259457AEE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zoomScale="85" zoomScaleNormal="100" zoomScaleSheetLayoutView="100" workbookViewId="0">
      <selection activeCell="F32" sqref="F32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</row>
    <row r="3" spans="1:35" ht="15.75" thickBot="1" x14ac:dyDescent="0.3">
      <c r="A3" s="114" t="s">
        <v>53</v>
      </c>
      <c r="B3" s="115"/>
      <c r="C3" s="115"/>
      <c r="D3" s="115"/>
      <c r="E3" s="115"/>
      <c r="F3" s="115"/>
      <c r="G3" s="116"/>
      <c r="H3" s="120" t="s">
        <v>52</v>
      </c>
      <c r="I3" s="121"/>
      <c r="J3" s="122"/>
      <c r="K3" s="108"/>
      <c r="L3" s="109"/>
      <c r="M3" s="109"/>
      <c r="N3" s="109"/>
      <c r="O3" s="109"/>
      <c r="P3" s="109"/>
      <c r="Q3" s="109"/>
      <c r="R3" s="109"/>
      <c r="S3" s="109"/>
      <c r="T3" s="109"/>
      <c r="U3" s="110"/>
      <c r="V3" s="123" t="s">
        <v>51</v>
      </c>
      <c r="W3" s="125"/>
      <c r="X3" s="117" t="s">
        <v>8</v>
      </c>
      <c r="Y3" s="118"/>
      <c r="Z3" s="118"/>
      <c r="AA3" s="118"/>
      <c r="AB3" s="118"/>
      <c r="AC3" s="119"/>
      <c r="AD3" s="123" t="s">
        <v>50</v>
      </c>
      <c r="AE3" s="124"/>
      <c r="AF3" s="111">
        <v>2022</v>
      </c>
      <c r="AG3" s="112"/>
      <c r="AH3" s="113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2">
        <f>IF(OR(DAY(DATE($AF$3,$AU$24+1,0))=28,DAY(DATE($AF$3,$AU$24+1,0))=29),"",IF(DAY(DATE($AF$3,$AU$24+1,0))=30,"",31))</f>
        <v>31</v>
      </c>
      <c r="AH5" s="105" t="s">
        <v>48</v>
      </c>
      <c r="AI5" s="4"/>
    </row>
    <row r="6" spans="1:35" ht="15.75" thickBot="1" x14ac:dyDescent="0.3">
      <c r="A6" s="128"/>
      <c r="B6" s="129"/>
      <c r="C6" s="35">
        <f t="shared" ref="C6:AD6" si="0">(DATE($AF$3,$AU$24,C5))</f>
        <v>44743</v>
      </c>
      <c r="D6" s="34">
        <f t="shared" si="0"/>
        <v>44744</v>
      </c>
      <c r="E6" s="34">
        <f t="shared" si="0"/>
        <v>44745</v>
      </c>
      <c r="F6" s="34">
        <f t="shared" si="0"/>
        <v>44746</v>
      </c>
      <c r="G6" s="34">
        <f t="shared" si="0"/>
        <v>44747</v>
      </c>
      <c r="H6" s="34">
        <f t="shared" si="0"/>
        <v>44748</v>
      </c>
      <c r="I6" s="34">
        <f t="shared" si="0"/>
        <v>44749</v>
      </c>
      <c r="J6" s="34">
        <f t="shared" si="0"/>
        <v>44750</v>
      </c>
      <c r="K6" s="34">
        <f t="shared" si="0"/>
        <v>44751</v>
      </c>
      <c r="L6" s="34">
        <f t="shared" si="0"/>
        <v>44752</v>
      </c>
      <c r="M6" s="34">
        <f t="shared" si="0"/>
        <v>44753</v>
      </c>
      <c r="N6" s="34">
        <f t="shared" si="0"/>
        <v>44754</v>
      </c>
      <c r="O6" s="34">
        <f t="shared" si="0"/>
        <v>44755</v>
      </c>
      <c r="P6" s="34">
        <f t="shared" si="0"/>
        <v>44756</v>
      </c>
      <c r="Q6" s="34">
        <f t="shared" si="0"/>
        <v>44757</v>
      </c>
      <c r="R6" s="34">
        <f t="shared" si="0"/>
        <v>44758</v>
      </c>
      <c r="S6" s="34">
        <f t="shared" si="0"/>
        <v>44759</v>
      </c>
      <c r="T6" s="34">
        <f t="shared" si="0"/>
        <v>44760</v>
      </c>
      <c r="U6" s="34">
        <f t="shared" si="0"/>
        <v>44761</v>
      </c>
      <c r="V6" s="34">
        <f t="shared" si="0"/>
        <v>44762</v>
      </c>
      <c r="W6" s="34">
        <f t="shared" si="0"/>
        <v>44763</v>
      </c>
      <c r="X6" s="34">
        <f t="shared" si="0"/>
        <v>44764</v>
      </c>
      <c r="Y6" s="34">
        <f t="shared" si="0"/>
        <v>44765</v>
      </c>
      <c r="Z6" s="34">
        <f t="shared" si="0"/>
        <v>44766</v>
      </c>
      <c r="AA6" s="34">
        <f t="shared" si="0"/>
        <v>44767</v>
      </c>
      <c r="AB6" s="34">
        <f t="shared" si="0"/>
        <v>44768</v>
      </c>
      <c r="AC6" s="34">
        <f t="shared" si="0"/>
        <v>44769</v>
      </c>
      <c r="AD6" s="34">
        <f t="shared" si="0"/>
        <v>44770</v>
      </c>
      <c r="AE6" s="34">
        <f>IF(ISERROR(DATE($AF$3,$AU$24,AE5)),"",(DATE($AF$3,$AU$24,AE5)))</f>
        <v>44771</v>
      </c>
      <c r="AF6" s="34">
        <f>IF(ISERROR(DATE($AF$3,$AU$24,AF5)),"",(DATE($AF$3,$AU$24,AF5)))</f>
        <v>44772</v>
      </c>
      <c r="AG6" s="83">
        <f>IF(ISERROR(DATE($AF$3,$AU$24,AG5)),"",(DATE($AF$3,$AU$24,AG5)))</f>
        <v>44773</v>
      </c>
      <c r="AH6" s="106"/>
      <c r="AI6" s="4"/>
    </row>
    <row r="7" spans="1:35" x14ac:dyDescent="0.25">
      <c r="A7" s="74" t="s">
        <v>47</v>
      </c>
      <c r="B7" s="75" t="s">
        <v>66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4"/>
      <c r="AH7" s="91"/>
    </row>
    <row r="8" spans="1:35" ht="15.75" thickBot="1" x14ac:dyDescent="0.3">
      <c r="A8" s="134" t="s">
        <v>61</v>
      </c>
      <c r="B8" s="135"/>
      <c r="C8" s="73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85"/>
      <c r="AH8" s="92"/>
    </row>
    <row r="9" spans="1:35" x14ac:dyDescent="0.25">
      <c r="A9" s="69" t="s">
        <v>46</v>
      </c>
      <c r="B9" s="70" t="s">
        <v>67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6"/>
      <c r="AH9" s="92"/>
    </row>
    <row r="10" spans="1:35" ht="39" x14ac:dyDescent="0.25">
      <c r="A10" s="71" t="s">
        <v>56</v>
      </c>
      <c r="B10" s="98" t="s">
        <v>73</v>
      </c>
      <c r="C10" s="45">
        <v>7.5</v>
      </c>
      <c r="D10" s="45"/>
      <c r="E10" s="45"/>
      <c r="F10" s="45">
        <v>7.5</v>
      </c>
      <c r="G10" s="45"/>
      <c r="H10" s="45">
        <v>7.5</v>
      </c>
      <c r="I10" s="45">
        <v>7.5</v>
      </c>
      <c r="J10" s="45">
        <v>7.5</v>
      </c>
      <c r="K10" s="45"/>
      <c r="L10" s="45"/>
      <c r="M10" s="45"/>
      <c r="N10" s="45"/>
      <c r="O10" s="45"/>
      <c r="P10" s="45"/>
      <c r="Q10" s="45">
        <v>7.5</v>
      </c>
      <c r="R10" s="45"/>
      <c r="S10" s="45"/>
      <c r="T10" s="45"/>
      <c r="U10" s="45">
        <v>7.5</v>
      </c>
      <c r="V10" s="45">
        <v>7.5</v>
      </c>
      <c r="W10" s="45">
        <v>7.5</v>
      </c>
      <c r="X10" s="45">
        <v>7.5</v>
      </c>
      <c r="Y10" s="45"/>
      <c r="Z10" s="45"/>
      <c r="AA10" s="45">
        <v>7.5</v>
      </c>
      <c r="AB10" s="45">
        <v>3</v>
      </c>
      <c r="AC10" s="45">
        <v>7.5</v>
      </c>
      <c r="AD10" s="45">
        <v>7.5</v>
      </c>
      <c r="AE10" s="45">
        <v>7.5</v>
      </c>
      <c r="AF10" s="45"/>
      <c r="AG10" s="45"/>
      <c r="AH10" s="93">
        <f t="shared" ref="AH10:AH16" si="1">SUM(C10:AG10)</f>
        <v>108</v>
      </c>
    </row>
    <row r="11" spans="1:35" ht="27" thickBot="1" x14ac:dyDescent="0.3">
      <c r="A11" s="72" t="s">
        <v>57</v>
      </c>
      <c r="B11" s="77"/>
      <c r="C11" s="52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87"/>
      <c r="AH11" s="93">
        <f t="shared" si="1"/>
        <v>0</v>
      </c>
    </row>
    <row r="12" spans="1:35" ht="15.75" thickBot="1" x14ac:dyDescent="0.3">
      <c r="A12" s="136" t="s">
        <v>62</v>
      </c>
      <c r="B12" s="137"/>
      <c r="C12" s="63"/>
      <c r="D12" s="64"/>
      <c r="E12" s="64"/>
      <c r="F12" s="64"/>
      <c r="G12" s="64"/>
      <c r="H12" s="65"/>
      <c r="I12" s="65"/>
      <c r="J12" s="64"/>
      <c r="K12" s="64"/>
      <c r="L12" s="64"/>
      <c r="M12" s="64"/>
      <c r="N12" s="64"/>
      <c r="O12" s="65"/>
      <c r="P12" s="65"/>
      <c r="Q12" s="64"/>
      <c r="R12" s="64"/>
      <c r="S12" s="65"/>
      <c r="T12" s="64"/>
      <c r="U12" s="64"/>
      <c r="V12" s="65"/>
      <c r="W12" s="65"/>
      <c r="X12" s="64"/>
      <c r="Y12" s="64"/>
      <c r="Z12" s="64"/>
      <c r="AA12" s="64"/>
      <c r="AB12" s="64"/>
      <c r="AC12" s="65"/>
      <c r="AD12" s="65"/>
      <c r="AE12" s="64"/>
      <c r="AF12" s="64"/>
      <c r="AG12" s="88"/>
      <c r="AH12" s="93"/>
    </row>
    <row r="13" spans="1:35" ht="39.75" thickBot="1" x14ac:dyDescent="0.3">
      <c r="A13" s="78" t="s">
        <v>58</v>
      </c>
      <c r="B13" s="81" t="s">
        <v>71</v>
      </c>
      <c r="C13" s="52"/>
      <c r="D13" s="53"/>
      <c r="E13" s="53"/>
      <c r="F13" s="53"/>
      <c r="G13" s="53"/>
      <c r="H13" s="45">
        <v>1</v>
      </c>
      <c r="I13" s="45"/>
      <c r="J13" s="53"/>
      <c r="K13" s="53"/>
      <c r="L13" s="53"/>
      <c r="M13" s="53"/>
      <c r="N13" s="53"/>
      <c r="O13" s="45"/>
      <c r="P13" s="45"/>
      <c r="Q13" s="53"/>
      <c r="R13" s="53"/>
      <c r="S13" s="45"/>
      <c r="T13" s="53"/>
      <c r="U13" s="53"/>
      <c r="V13" s="45">
        <v>1</v>
      </c>
      <c r="W13" s="45"/>
      <c r="X13" s="53"/>
      <c r="Y13" s="53"/>
      <c r="Z13" s="53"/>
      <c r="AA13" s="53"/>
      <c r="AB13" s="53"/>
      <c r="AC13" s="45">
        <v>1</v>
      </c>
      <c r="AD13" s="45"/>
      <c r="AE13" s="53"/>
      <c r="AF13" s="53"/>
      <c r="AG13" s="87"/>
      <c r="AH13" s="93">
        <f t="shared" si="1"/>
        <v>3</v>
      </c>
    </row>
    <row r="14" spans="1:35" x14ac:dyDescent="0.25">
      <c r="A14" s="132" t="s">
        <v>63</v>
      </c>
      <c r="B14" s="133"/>
      <c r="C14" s="66"/>
      <c r="D14" s="67"/>
      <c r="E14" s="67"/>
      <c r="F14" s="67"/>
      <c r="G14" s="67"/>
      <c r="H14" s="68"/>
      <c r="I14" s="68"/>
      <c r="J14" s="67"/>
      <c r="K14" s="67"/>
      <c r="L14" s="67"/>
      <c r="M14" s="67"/>
      <c r="N14" s="67"/>
      <c r="O14" s="68"/>
      <c r="P14" s="68"/>
      <c r="Q14" s="67"/>
      <c r="R14" s="67"/>
      <c r="S14" s="68"/>
      <c r="T14" s="67"/>
      <c r="U14" s="67"/>
      <c r="V14" s="68"/>
      <c r="W14" s="68"/>
      <c r="X14" s="67"/>
      <c r="Y14" s="67"/>
      <c r="Z14" s="67"/>
      <c r="AA14" s="67"/>
      <c r="AB14" s="67"/>
      <c r="AC14" s="68"/>
      <c r="AD14" s="68"/>
      <c r="AE14" s="67"/>
      <c r="AF14" s="67"/>
      <c r="AG14" s="89"/>
      <c r="AH14" s="93"/>
    </row>
    <row r="15" spans="1:35" ht="26.25" x14ac:dyDescent="0.25">
      <c r="A15" s="80" t="s">
        <v>60</v>
      </c>
      <c r="B15" s="81"/>
      <c r="C15" s="99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87"/>
      <c r="AH15" s="93">
        <f t="shared" si="1"/>
        <v>0</v>
      </c>
    </row>
    <row r="16" spans="1:35" ht="28.9" customHeight="1" thickBot="1" x14ac:dyDescent="0.3">
      <c r="A16" s="138" t="s">
        <v>59</v>
      </c>
      <c r="B16" s="139"/>
      <c r="C16" s="79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90"/>
      <c r="AH16" s="94">
        <f t="shared" si="1"/>
        <v>0</v>
      </c>
    </row>
    <row r="17" spans="1:53" ht="15.75" thickBot="1" x14ac:dyDescent="0.3">
      <c r="B17" s="31" t="s">
        <v>45</v>
      </c>
      <c r="C17" s="54">
        <f t="shared" ref="C17:AH17" si="2">SUM(C10:C16)</f>
        <v>7.5</v>
      </c>
      <c r="D17" s="54">
        <f t="shared" si="2"/>
        <v>0</v>
      </c>
      <c r="E17" s="54">
        <f t="shared" si="2"/>
        <v>0</v>
      </c>
      <c r="F17" s="54">
        <f t="shared" si="2"/>
        <v>7.5</v>
      </c>
      <c r="G17" s="54">
        <f t="shared" si="2"/>
        <v>0</v>
      </c>
      <c r="H17" s="54">
        <f t="shared" si="2"/>
        <v>8.5</v>
      </c>
      <c r="I17" s="54">
        <f t="shared" si="2"/>
        <v>7.5</v>
      </c>
      <c r="J17" s="54">
        <f t="shared" si="2"/>
        <v>7.5</v>
      </c>
      <c r="K17" s="54">
        <f t="shared" si="2"/>
        <v>0</v>
      </c>
      <c r="L17" s="54">
        <f t="shared" si="2"/>
        <v>0</v>
      </c>
      <c r="M17" s="54">
        <f t="shared" si="2"/>
        <v>0</v>
      </c>
      <c r="N17" s="54">
        <f t="shared" si="2"/>
        <v>0</v>
      </c>
      <c r="O17" s="54">
        <f t="shared" si="2"/>
        <v>0</v>
      </c>
      <c r="P17" s="54">
        <f t="shared" si="2"/>
        <v>0</v>
      </c>
      <c r="Q17" s="54">
        <f t="shared" si="2"/>
        <v>7.5</v>
      </c>
      <c r="R17" s="54">
        <f t="shared" si="2"/>
        <v>0</v>
      </c>
      <c r="S17" s="54">
        <f t="shared" si="2"/>
        <v>0</v>
      </c>
      <c r="T17" s="54">
        <f t="shared" si="2"/>
        <v>0</v>
      </c>
      <c r="U17" s="54">
        <f t="shared" si="2"/>
        <v>7.5</v>
      </c>
      <c r="V17" s="54">
        <f t="shared" si="2"/>
        <v>8.5</v>
      </c>
      <c r="W17" s="54">
        <f t="shared" si="2"/>
        <v>7.5</v>
      </c>
      <c r="X17" s="54">
        <f t="shared" si="2"/>
        <v>7.5</v>
      </c>
      <c r="Y17" s="54">
        <f t="shared" si="2"/>
        <v>0</v>
      </c>
      <c r="Z17" s="54">
        <f t="shared" si="2"/>
        <v>0</v>
      </c>
      <c r="AA17" s="54">
        <f t="shared" si="2"/>
        <v>7.5</v>
      </c>
      <c r="AB17" s="54">
        <f t="shared" si="2"/>
        <v>3</v>
      </c>
      <c r="AC17" s="54">
        <f t="shared" si="2"/>
        <v>8.5</v>
      </c>
      <c r="AD17" s="54">
        <f t="shared" si="2"/>
        <v>7.5</v>
      </c>
      <c r="AE17" s="54">
        <f t="shared" si="2"/>
        <v>7.5</v>
      </c>
      <c r="AF17" s="54">
        <f t="shared" si="2"/>
        <v>0</v>
      </c>
      <c r="AG17" s="55">
        <f t="shared" si="2"/>
        <v>0</v>
      </c>
      <c r="AH17" s="55">
        <f t="shared" si="2"/>
        <v>111</v>
      </c>
    </row>
    <row r="18" spans="1:53" x14ac:dyDescent="0.25">
      <c r="A18" s="130" t="s">
        <v>44</v>
      </c>
      <c r="B18" s="130"/>
      <c r="C18" s="100">
        <v>0.3125</v>
      </c>
      <c r="D18" s="100"/>
      <c r="E18" s="100"/>
      <c r="F18" s="100">
        <v>0.3125</v>
      </c>
      <c r="G18" s="100"/>
      <c r="H18" s="100">
        <v>0.3125</v>
      </c>
      <c r="I18" s="100">
        <v>0.3125</v>
      </c>
      <c r="J18" s="100">
        <v>0.3125</v>
      </c>
      <c r="K18" s="100"/>
      <c r="L18" s="100"/>
      <c r="M18" s="100"/>
      <c r="N18" s="100"/>
      <c r="O18" s="100"/>
      <c r="P18" s="100"/>
      <c r="Q18" s="100">
        <v>0.3125</v>
      </c>
      <c r="R18" s="100"/>
      <c r="S18" s="100"/>
      <c r="T18" s="100"/>
      <c r="U18" s="100">
        <v>0.3125</v>
      </c>
      <c r="V18" s="100">
        <v>0.3125</v>
      </c>
      <c r="W18" s="100">
        <v>0.3125</v>
      </c>
      <c r="X18" s="100">
        <v>0.3125</v>
      </c>
      <c r="Y18" s="100"/>
      <c r="Z18" s="100"/>
      <c r="AA18" s="100">
        <v>0.3125</v>
      </c>
      <c r="AB18" s="100">
        <v>0.3125</v>
      </c>
      <c r="AC18" s="100">
        <v>0.3125</v>
      </c>
      <c r="AD18" s="100">
        <v>0.3125</v>
      </c>
      <c r="AE18" s="100">
        <v>0.3125</v>
      </c>
      <c r="AF18" s="100"/>
      <c r="AG18" s="100"/>
      <c r="AH18" s="46"/>
    </row>
    <row r="19" spans="1:53" x14ac:dyDescent="0.25">
      <c r="A19" s="131" t="s">
        <v>43</v>
      </c>
      <c r="B19" s="131"/>
      <c r="C19" s="100">
        <v>0.64583333333333337</v>
      </c>
      <c r="D19" s="100"/>
      <c r="E19" s="100"/>
      <c r="F19" s="100">
        <v>0.64583333333333337</v>
      </c>
      <c r="G19" s="100"/>
      <c r="H19" s="100">
        <v>0.72916666666666663</v>
      </c>
      <c r="I19" s="100">
        <v>0.64583333333333337</v>
      </c>
      <c r="J19" s="100">
        <v>0.64583333333333337</v>
      </c>
      <c r="K19" s="100"/>
      <c r="L19" s="100"/>
      <c r="M19" s="100"/>
      <c r="N19" s="100"/>
      <c r="O19" s="100"/>
      <c r="P19" s="100"/>
      <c r="Q19" s="100">
        <v>0.64583333333333337</v>
      </c>
      <c r="R19" s="100"/>
      <c r="S19" s="100"/>
      <c r="T19" s="100"/>
      <c r="U19" s="100">
        <v>0.64583333333333337</v>
      </c>
      <c r="V19" s="100">
        <v>0.72916666666666663</v>
      </c>
      <c r="W19" s="100">
        <v>0.64583333333333337</v>
      </c>
      <c r="X19" s="100">
        <v>0.72916666666666663</v>
      </c>
      <c r="Y19" s="100"/>
      <c r="Z19" s="100"/>
      <c r="AA19" s="100">
        <v>0.64583333333333337</v>
      </c>
      <c r="AB19" s="100">
        <v>0.64583333333333337</v>
      </c>
      <c r="AC19" s="100">
        <v>0.72916666666666663</v>
      </c>
      <c r="AD19" s="100">
        <v>0.64583333333333337</v>
      </c>
      <c r="AE19" s="100">
        <v>0.72916666666666663</v>
      </c>
      <c r="AF19" s="100"/>
      <c r="AG19" s="100"/>
      <c r="AH19" s="47"/>
    </row>
    <row r="20" spans="1:53" x14ac:dyDescent="0.25">
      <c r="A20" s="127" t="s">
        <v>42</v>
      </c>
      <c r="B20" s="127"/>
      <c r="C20" s="56">
        <f>C19-C18</f>
        <v>0.33333333333333337</v>
      </c>
      <c r="D20" s="56">
        <f t="shared" ref="D20:AG20" si="3">D19-D18</f>
        <v>0</v>
      </c>
      <c r="E20" s="56">
        <f>E19-E18</f>
        <v>0</v>
      </c>
      <c r="F20" s="56">
        <f>F19-F18</f>
        <v>0.33333333333333337</v>
      </c>
      <c r="G20" s="56">
        <f t="shared" si="3"/>
        <v>0</v>
      </c>
      <c r="H20" s="56">
        <f t="shared" si="3"/>
        <v>0.41666666666666663</v>
      </c>
      <c r="I20" s="56">
        <f t="shared" si="3"/>
        <v>0.33333333333333337</v>
      </c>
      <c r="J20" s="56">
        <f t="shared" si="3"/>
        <v>0.33333333333333337</v>
      </c>
      <c r="K20" s="56">
        <f t="shared" si="3"/>
        <v>0</v>
      </c>
      <c r="L20" s="56">
        <f t="shared" si="3"/>
        <v>0</v>
      </c>
      <c r="M20" s="56">
        <f t="shared" si="3"/>
        <v>0</v>
      </c>
      <c r="N20" s="56">
        <f t="shared" si="3"/>
        <v>0</v>
      </c>
      <c r="O20" s="56">
        <f t="shared" si="3"/>
        <v>0</v>
      </c>
      <c r="P20" s="56">
        <f t="shared" si="3"/>
        <v>0</v>
      </c>
      <c r="Q20" s="56">
        <f t="shared" si="3"/>
        <v>0.33333333333333337</v>
      </c>
      <c r="R20" s="56">
        <f t="shared" si="3"/>
        <v>0</v>
      </c>
      <c r="S20" s="56">
        <f t="shared" si="3"/>
        <v>0</v>
      </c>
      <c r="T20" s="56">
        <f t="shared" si="3"/>
        <v>0</v>
      </c>
      <c r="U20" s="56">
        <f t="shared" si="3"/>
        <v>0.33333333333333337</v>
      </c>
      <c r="V20" s="56">
        <f t="shared" si="3"/>
        <v>0.41666666666666663</v>
      </c>
      <c r="W20" s="56">
        <f t="shared" si="3"/>
        <v>0.33333333333333337</v>
      </c>
      <c r="X20" s="56">
        <f t="shared" si="3"/>
        <v>0.41666666666666663</v>
      </c>
      <c r="Y20" s="56">
        <f t="shared" si="3"/>
        <v>0</v>
      </c>
      <c r="Z20" s="56">
        <f t="shared" si="3"/>
        <v>0</v>
      </c>
      <c r="AA20" s="56">
        <f t="shared" si="3"/>
        <v>0.33333333333333337</v>
      </c>
      <c r="AB20" s="56">
        <f t="shared" si="3"/>
        <v>0.33333333333333337</v>
      </c>
      <c r="AC20" s="56">
        <f t="shared" si="3"/>
        <v>0.41666666666666663</v>
      </c>
      <c r="AD20" s="56">
        <f t="shared" si="3"/>
        <v>0.33333333333333337</v>
      </c>
      <c r="AE20" s="56">
        <f t="shared" si="3"/>
        <v>0.41666666666666663</v>
      </c>
      <c r="AF20" s="56">
        <f t="shared" si="3"/>
        <v>0</v>
      </c>
      <c r="AG20" s="56">
        <f t="shared" si="3"/>
        <v>0</v>
      </c>
      <c r="AH20" s="48"/>
    </row>
    <row r="21" spans="1:53" x14ac:dyDescent="0.25">
      <c r="A21" s="126" t="s">
        <v>54</v>
      </c>
      <c r="B21" s="127"/>
      <c r="C21" s="61">
        <f>(C20-INT(C20))*24</f>
        <v>8</v>
      </c>
      <c r="D21" s="61">
        <f>(D20-INT(D20))*24</f>
        <v>0</v>
      </c>
      <c r="E21" s="61">
        <f t="shared" ref="E21:AG21" si="4">(E20-INT(E20))*24</f>
        <v>0</v>
      </c>
      <c r="F21" s="61">
        <f t="shared" si="4"/>
        <v>8</v>
      </c>
      <c r="G21" s="61">
        <f>(G20-INT(G20))*24</f>
        <v>0</v>
      </c>
      <c r="H21" s="61">
        <f t="shared" si="4"/>
        <v>10</v>
      </c>
      <c r="I21" s="61">
        <f t="shared" si="4"/>
        <v>8</v>
      </c>
      <c r="J21" s="61">
        <f t="shared" si="4"/>
        <v>8</v>
      </c>
      <c r="K21" s="61">
        <f t="shared" si="4"/>
        <v>0</v>
      </c>
      <c r="L21" s="61">
        <f t="shared" si="4"/>
        <v>0</v>
      </c>
      <c r="M21" s="61">
        <f t="shared" si="4"/>
        <v>0</v>
      </c>
      <c r="N21" s="61">
        <f t="shared" si="4"/>
        <v>0</v>
      </c>
      <c r="O21" s="61">
        <f t="shared" si="4"/>
        <v>0</v>
      </c>
      <c r="P21" s="61">
        <f t="shared" si="4"/>
        <v>0</v>
      </c>
      <c r="Q21" s="61">
        <f t="shared" si="4"/>
        <v>8</v>
      </c>
      <c r="R21" s="61">
        <f t="shared" si="4"/>
        <v>0</v>
      </c>
      <c r="S21" s="61">
        <f t="shared" si="4"/>
        <v>0</v>
      </c>
      <c r="T21" s="61">
        <f t="shared" si="4"/>
        <v>0</v>
      </c>
      <c r="U21" s="61">
        <f t="shared" si="4"/>
        <v>8</v>
      </c>
      <c r="V21" s="61">
        <f t="shared" si="4"/>
        <v>10</v>
      </c>
      <c r="W21" s="61">
        <f t="shared" si="4"/>
        <v>8</v>
      </c>
      <c r="X21" s="61">
        <f t="shared" si="4"/>
        <v>10</v>
      </c>
      <c r="Y21" s="61">
        <f t="shared" si="4"/>
        <v>0</v>
      </c>
      <c r="Z21" s="61">
        <f t="shared" si="4"/>
        <v>0</v>
      </c>
      <c r="AA21" s="61">
        <f t="shared" si="4"/>
        <v>8</v>
      </c>
      <c r="AB21" s="61">
        <f t="shared" si="4"/>
        <v>8</v>
      </c>
      <c r="AC21" s="61">
        <f t="shared" si="4"/>
        <v>10</v>
      </c>
      <c r="AD21" s="61">
        <f t="shared" si="4"/>
        <v>8</v>
      </c>
      <c r="AE21" s="61">
        <f t="shared" si="4"/>
        <v>10</v>
      </c>
      <c r="AF21" s="61">
        <f t="shared" si="4"/>
        <v>0</v>
      </c>
      <c r="AG21" s="57">
        <f t="shared" si="4"/>
        <v>0</v>
      </c>
      <c r="AH21" s="48"/>
    </row>
    <row r="22" spans="1:53" x14ac:dyDescent="0.25">
      <c r="A22" s="76" t="s">
        <v>41</v>
      </c>
      <c r="B22" s="76"/>
      <c r="C22" s="101"/>
      <c r="D22" s="58"/>
      <c r="E22" s="102"/>
      <c r="F22" s="102"/>
      <c r="G22" s="101"/>
      <c r="H22" s="58"/>
      <c r="I22" s="58"/>
      <c r="J22" s="58"/>
      <c r="K22" s="101"/>
      <c r="L22" s="58"/>
      <c r="M22" s="60" t="s">
        <v>68</v>
      </c>
      <c r="N22" s="60" t="s">
        <v>68</v>
      </c>
      <c r="O22" s="102" t="s">
        <v>68</v>
      </c>
      <c r="P22" s="60" t="s">
        <v>68</v>
      </c>
      <c r="Q22" s="58"/>
      <c r="R22" s="58"/>
      <c r="S22" s="101"/>
      <c r="T22" s="102" t="s">
        <v>70</v>
      </c>
      <c r="U22" s="60"/>
      <c r="V22" s="101"/>
      <c r="W22" s="58"/>
      <c r="X22" s="58"/>
      <c r="Y22" s="60"/>
      <c r="Z22" s="58"/>
      <c r="AA22" s="60"/>
      <c r="AB22" s="60" t="s">
        <v>69</v>
      </c>
      <c r="AC22" s="58"/>
      <c r="AD22" s="58"/>
      <c r="AE22" s="58"/>
      <c r="AF22" s="58"/>
      <c r="AG22" s="58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45" t="s">
        <v>40</v>
      </c>
      <c r="B24" s="146"/>
      <c r="K24" s="149" t="s">
        <v>55</v>
      </c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1"/>
      <c r="AS24" s="1">
        <v>2016</v>
      </c>
      <c r="AU24" s="1">
        <f>MONTH(DATEVALUE(X3&amp;" 1"))</f>
        <v>7</v>
      </c>
      <c r="AV24" s="142" t="s">
        <v>39</v>
      </c>
      <c r="AW24" s="143"/>
      <c r="AX24" s="143"/>
      <c r="AY24" s="143"/>
      <c r="AZ24" s="144"/>
      <c r="BA24" s="8">
        <f>DATE($AF$3,1,1)</f>
        <v>44562</v>
      </c>
    </row>
    <row r="25" spans="1:53" ht="15.75" customHeight="1" thickBot="1" x14ac:dyDescent="0.3">
      <c r="A25" s="147"/>
      <c r="B25" s="148"/>
      <c r="K25" s="152" t="s">
        <v>75</v>
      </c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5"/>
      <c r="AS25" s="1">
        <v>2017</v>
      </c>
      <c r="AV25" s="142" t="s">
        <v>38</v>
      </c>
      <c r="AW25" s="143"/>
      <c r="AX25" s="143"/>
      <c r="AY25" s="143"/>
      <c r="AZ25" s="144"/>
      <c r="BA25" s="8">
        <f>DATE($AF$3,1,6)</f>
        <v>44567</v>
      </c>
    </row>
    <row r="26" spans="1:53" ht="21" customHeight="1" x14ac:dyDescent="0.25">
      <c r="A26" s="28" t="s">
        <v>37</v>
      </c>
      <c r="B26" s="27">
        <v>108</v>
      </c>
      <c r="K26" s="166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8"/>
      <c r="AS26" s="1">
        <v>2018</v>
      </c>
      <c r="AV26" s="95" t="s">
        <v>36</v>
      </c>
      <c r="AW26" s="96"/>
      <c r="AX26" s="96"/>
      <c r="AY26" s="96"/>
      <c r="AZ26" s="97"/>
      <c r="BA26" s="8">
        <f>BA27-3</f>
        <v>44666</v>
      </c>
    </row>
    <row r="27" spans="1:53" x14ac:dyDescent="0.25">
      <c r="A27" s="25" t="s">
        <v>35</v>
      </c>
      <c r="B27" s="26">
        <v>7.5</v>
      </c>
      <c r="K27" s="166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8"/>
      <c r="AS27" s="1">
        <v>2019</v>
      </c>
      <c r="AV27" s="95" t="s">
        <v>34</v>
      </c>
      <c r="AW27" s="96"/>
      <c r="AX27" s="96"/>
      <c r="AY27" s="96"/>
      <c r="AZ27" s="97"/>
      <c r="BA27" s="8">
        <f>DOLLAR(("4/"&amp;AF3)/7+MOD(19*MOD($AF$3,19)-7,30)*14%,)*7-5</f>
        <v>44669</v>
      </c>
    </row>
    <row r="28" spans="1:53" x14ac:dyDescent="0.25">
      <c r="A28" s="25" t="s">
        <v>33</v>
      </c>
      <c r="B28" s="26">
        <v>30</v>
      </c>
      <c r="K28" s="166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8"/>
      <c r="AS28" s="1">
        <v>2020</v>
      </c>
      <c r="AV28" s="95" t="s">
        <v>32</v>
      </c>
      <c r="AW28" s="96"/>
      <c r="AX28" s="96"/>
      <c r="AY28" s="96"/>
      <c r="AZ28" s="97"/>
      <c r="BA28" s="8">
        <f>DATE($AF$3,5,1)</f>
        <v>44682</v>
      </c>
    </row>
    <row r="29" spans="1:53" x14ac:dyDescent="0.25">
      <c r="A29" s="25" t="s">
        <v>0</v>
      </c>
      <c r="B29" s="26">
        <v>12</v>
      </c>
      <c r="K29" s="166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8"/>
      <c r="AS29" s="1">
        <v>2021</v>
      </c>
      <c r="AV29" s="95" t="s">
        <v>31</v>
      </c>
      <c r="AW29" s="96"/>
      <c r="AX29" s="96"/>
      <c r="AY29" s="96"/>
      <c r="AZ29" s="97"/>
      <c r="BA29" s="8">
        <f>DATE($AF$3,5,8)</f>
        <v>44689</v>
      </c>
    </row>
    <row r="30" spans="1:53" x14ac:dyDescent="0.25">
      <c r="A30" s="25" t="s">
        <v>30</v>
      </c>
      <c r="B30" s="26">
        <v>0</v>
      </c>
      <c r="K30" s="166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8"/>
      <c r="AS30" s="1">
        <v>2022</v>
      </c>
      <c r="AV30" s="95" t="s">
        <v>29</v>
      </c>
      <c r="AW30" s="96"/>
      <c r="AX30" s="96"/>
      <c r="AY30" s="96"/>
      <c r="AZ30" s="97"/>
      <c r="BA30" s="8">
        <f>DATE($AF$3,7,5)</f>
        <v>44747</v>
      </c>
    </row>
    <row r="31" spans="1:53" x14ac:dyDescent="0.25">
      <c r="A31" s="25" t="s">
        <v>28</v>
      </c>
      <c r="B31" s="26">
        <v>0</v>
      </c>
      <c r="K31" s="166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8"/>
      <c r="AS31" s="1">
        <v>2023</v>
      </c>
      <c r="AV31" s="95" t="s">
        <v>27</v>
      </c>
      <c r="AW31" s="96"/>
      <c r="AX31" s="96"/>
      <c r="AY31" s="96"/>
      <c r="AZ31" s="97"/>
      <c r="BA31" s="8">
        <f>DATE($AF$3,8,29)</f>
        <v>44802</v>
      </c>
    </row>
    <row r="32" spans="1:53" x14ac:dyDescent="0.25">
      <c r="A32" s="25" t="s">
        <v>26</v>
      </c>
      <c r="B32" s="103">
        <v>0</v>
      </c>
      <c r="K32" s="166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8"/>
      <c r="AS32" s="3" t="s">
        <v>25</v>
      </c>
      <c r="AV32" s="95" t="s">
        <v>24</v>
      </c>
      <c r="AW32" s="96"/>
      <c r="AX32" s="96"/>
      <c r="AY32" s="96"/>
      <c r="AZ32" s="97"/>
      <c r="BA32" s="8">
        <f>DATE($AF$3,9,1)</f>
        <v>44805</v>
      </c>
    </row>
    <row r="33" spans="1:53" ht="15.75" thickBot="1" x14ac:dyDescent="0.3">
      <c r="A33" s="24" t="s">
        <v>23</v>
      </c>
      <c r="B33" s="104">
        <v>0</v>
      </c>
      <c r="K33" s="166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8"/>
      <c r="AS33" s="3" t="s">
        <v>22</v>
      </c>
      <c r="AV33" s="95" t="s">
        <v>21</v>
      </c>
      <c r="AW33" s="96"/>
      <c r="AX33" s="96"/>
      <c r="AY33" s="96"/>
      <c r="AZ33" s="97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157.5</v>
      </c>
      <c r="K34" s="166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8"/>
      <c r="AS34" s="3" t="s">
        <v>19</v>
      </c>
      <c r="AV34" s="95" t="s">
        <v>18</v>
      </c>
      <c r="AW34" s="96"/>
      <c r="AX34" s="96"/>
      <c r="AY34" s="96"/>
      <c r="AZ34" s="97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59">
        <v>44774</v>
      </c>
      <c r="C35" s="1"/>
      <c r="D35" s="1"/>
      <c r="E35" s="1"/>
      <c r="F35" s="1"/>
      <c r="G35" s="1"/>
      <c r="K35" s="166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8"/>
      <c r="AS35" s="3" t="s">
        <v>17</v>
      </c>
      <c r="AT35" s="1"/>
      <c r="AU35" s="7"/>
      <c r="AV35" s="95" t="s">
        <v>16</v>
      </c>
      <c r="AW35" s="96"/>
      <c r="AX35" s="96"/>
      <c r="AY35" s="96"/>
      <c r="AZ35" s="97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69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1"/>
      <c r="AS36" s="3" t="s">
        <v>14</v>
      </c>
      <c r="AU36" s="7"/>
      <c r="AV36" s="95" t="s">
        <v>13</v>
      </c>
      <c r="AW36" s="96"/>
      <c r="AX36" s="96"/>
      <c r="AY36" s="96"/>
      <c r="AZ36" s="97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95" t="s">
        <v>11</v>
      </c>
      <c r="AW37" s="96"/>
      <c r="AX37" s="96"/>
      <c r="AY37" s="96"/>
      <c r="AZ37" s="97"/>
      <c r="BA37" s="8">
        <f>DATE($AF$3,12,25)</f>
        <v>44920</v>
      </c>
    </row>
    <row r="38" spans="1:53" ht="100.5" customHeight="1" thickBot="1" x14ac:dyDescent="0.3">
      <c r="A38" s="12" t="s">
        <v>10</v>
      </c>
      <c r="B38" s="140" t="s">
        <v>9</v>
      </c>
      <c r="C38" s="140"/>
      <c r="D38" s="140"/>
      <c r="E38" s="141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12" priority="20" operator="greaterThan">
      <formula>12</formula>
    </cfRule>
  </conditionalFormatting>
  <conditionalFormatting sqref="C23:AG23 AH20:AH21">
    <cfRule type="cellIs" dxfId="11" priority="19" operator="greaterThan">
      <formula>12</formula>
    </cfRule>
  </conditionalFormatting>
  <conditionalFormatting sqref="C5:AG6">
    <cfRule type="expression" dxfId="10" priority="21">
      <formula>OR(WEEKDAY(C$6,2)=6,WEEKDAY(C$6,2)=7)</formula>
    </cfRule>
    <cfRule type="expression" dxfId="9" priority="22">
      <formula>VLOOKUP(C$6,$BA$24:$BA$38,1,0)</formula>
    </cfRule>
  </conditionalFormatting>
  <conditionalFormatting sqref="AF10:AG16">
    <cfRule type="expression" dxfId="8" priority="13">
      <formula>OR(WEEKDAY(AF$6,2)=6,WEEKDAY(AF$6,2)=7)</formula>
    </cfRule>
    <cfRule type="expression" dxfId="7" priority="14">
      <formula>VLOOKUP(AF$6,$BA$24:$BA$38,1,0)</formula>
    </cfRule>
  </conditionalFormatting>
  <conditionalFormatting sqref="C10:AE16">
    <cfRule type="expression" dxfId="6" priority="6">
      <formula>OR(WEEKDAY(C$6,2)=6,WEEKDAY(C$6,2)=7)</formula>
    </cfRule>
    <cfRule type="expression" dxfId="5" priority="7">
      <formula>VLOOKUP(C$6,$BA$24:$BA$38,1,0)</formula>
    </cfRule>
  </conditionalFormatting>
  <conditionalFormatting sqref="C18:AG19">
    <cfRule type="cellIs" dxfId="4" priority="5" operator="greaterThan">
      <formula>12</formula>
    </cfRule>
  </conditionalFormatting>
  <conditionalFormatting sqref="C22:F22 H22:M22 O22:T22 V22:AG22">
    <cfRule type="cellIs" dxfId="3" priority="4" operator="greaterThan">
      <formula>12</formula>
    </cfRule>
  </conditionalFormatting>
  <conditionalFormatting sqref="G22">
    <cfRule type="cellIs" dxfId="2" priority="3" operator="greaterThan">
      <formula>12</formula>
    </cfRule>
  </conditionalFormatting>
  <conditionalFormatting sqref="N22">
    <cfRule type="cellIs" dxfId="1" priority="2" operator="greaterThan">
      <formula>12</formula>
    </cfRule>
  </conditionalFormatting>
  <conditionalFormatting sqref="U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69D42D2C-AC81-4F2B-B094-4C37C54BA3AB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40"/>
  </cols>
  <sheetData>
    <row r="1" spans="1:12" ht="15" customHeight="1" x14ac:dyDescent="0.25">
      <c r="A1" s="172" t="s">
        <v>64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4"/>
    </row>
    <row r="2" spans="1:12" x14ac:dyDescent="0.25">
      <c r="A2" s="175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7"/>
    </row>
    <row r="3" spans="1:12" x14ac:dyDescent="0.25">
      <c r="A3" s="175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7"/>
    </row>
    <row r="4" spans="1:12" x14ac:dyDescent="0.25">
      <c r="A4" s="175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7"/>
    </row>
    <row r="5" spans="1:12" x14ac:dyDescent="0.25">
      <c r="A5" s="175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7"/>
    </row>
    <row r="6" spans="1:12" x14ac:dyDescent="0.25">
      <c r="A6" s="175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7"/>
    </row>
    <row r="7" spans="1:12" x14ac:dyDescent="0.25">
      <c r="A7" s="175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7"/>
    </row>
    <row r="8" spans="1:12" x14ac:dyDescent="0.25">
      <c r="A8" s="175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7"/>
    </row>
    <row r="9" spans="1:12" x14ac:dyDescent="0.25">
      <c r="A9" s="175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7"/>
    </row>
    <row r="10" spans="1:12" x14ac:dyDescent="0.25">
      <c r="A10" s="175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7"/>
    </row>
    <row r="11" spans="1:12" x14ac:dyDescent="0.25">
      <c r="A11" s="175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7"/>
    </row>
    <row r="12" spans="1:12" x14ac:dyDescent="0.25">
      <c r="A12" s="175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7"/>
    </row>
    <row r="13" spans="1:12" x14ac:dyDescent="0.25">
      <c r="A13" s="175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7"/>
    </row>
    <row r="14" spans="1:12" x14ac:dyDescent="0.25">
      <c r="A14" s="175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7"/>
    </row>
    <row r="15" spans="1:12" x14ac:dyDescent="0.25">
      <c r="A15" s="175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7"/>
    </row>
    <row r="16" spans="1:12" x14ac:dyDescent="0.25">
      <c r="A16" s="175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7"/>
    </row>
    <row r="17" spans="1:13" x14ac:dyDescent="0.25">
      <c r="A17" s="175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7"/>
    </row>
    <row r="18" spans="1:13" x14ac:dyDescent="0.25">
      <c r="A18" s="175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7"/>
    </row>
    <row r="19" spans="1:13" x14ac:dyDescent="0.25">
      <c r="A19" s="175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7"/>
    </row>
    <row r="20" spans="1:13" x14ac:dyDescent="0.25">
      <c r="A20" s="175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7"/>
    </row>
    <row r="21" spans="1:13" x14ac:dyDescent="0.25">
      <c r="A21" s="175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7"/>
    </row>
    <row r="22" spans="1:13" x14ac:dyDescent="0.25">
      <c r="A22" s="175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7"/>
    </row>
    <row r="23" spans="1:13" x14ac:dyDescent="0.25">
      <c r="A23" s="175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7"/>
    </row>
    <row r="24" spans="1:13" x14ac:dyDescent="0.25">
      <c r="A24" s="175"/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7"/>
    </row>
    <row r="25" spans="1:13" x14ac:dyDescent="0.25">
      <c r="A25" s="175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7"/>
    </row>
    <row r="26" spans="1:13" ht="193.5" customHeight="1" x14ac:dyDescent="0.25">
      <c r="A26" s="178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80"/>
    </row>
    <row r="27" spans="1:13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2"/>
    </row>
    <row r="28" spans="1:13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2"/>
    </row>
    <row r="29" spans="1:13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2"/>
    </row>
    <row r="30" spans="1:13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2"/>
    </row>
    <row r="31" spans="1:13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2"/>
    </row>
    <row r="32" spans="1:13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2"/>
    </row>
    <row r="33" spans="1:13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2"/>
    </row>
    <row r="34" spans="1:13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2"/>
    </row>
    <row r="35" spans="1:13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2"/>
    </row>
    <row r="36" spans="1:13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2"/>
    </row>
    <row r="37" spans="1:13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2"/>
    </row>
    <row r="38" spans="1:13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2"/>
    </row>
    <row r="39" spans="1:13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2"/>
    </row>
    <row r="40" spans="1:13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2"/>
    </row>
    <row r="41" spans="1:13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2"/>
    </row>
    <row r="42" spans="1:13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2"/>
    </row>
    <row r="43" spans="1:13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2"/>
    </row>
    <row r="44" spans="1:13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2"/>
    </row>
    <row r="45" spans="1:13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2"/>
    </row>
    <row r="46" spans="1:13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2"/>
    </row>
    <row r="47" spans="1:13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2"/>
    </row>
    <row r="48" spans="1:13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2"/>
    </row>
    <row r="49" spans="1:13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2"/>
    </row>
    <row r="50" spans="1:13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2"/>
    </row>
    <row r="51" spans="1:13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3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3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3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3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3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3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3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3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3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3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3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3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3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  <row r="68" spans="1:12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1:12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2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12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2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spans="1:12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12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2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2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12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2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2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spans="1:12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spans="1:12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spans="1:12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</row>
    <row r="83" spans="1:12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1:12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2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2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2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2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2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2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2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2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2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2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2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1:12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spans="1:12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spans="1:12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</row>
    <row r="102" spans="1:12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</row>
    <row r="103" spans="1:12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spans="1:12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1:12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spans="1:12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1:12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</row>
    <row r="108" spans="1:12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</row>
    <row r="109" spans="1:12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</row>
    <row r="110" spans="1:12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</row>
    <row r="111" spans="1:12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</row>
    <row r="112" spans="1:12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</row>
    <row r="113" spans="1:12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</row>
    <row r="114" spans="1:12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1:12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</row>
    <row r="117" spans="1:12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</row>
    <row r="118" spans="1:12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</row>
    <row r="119" spans="1:12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</row>
    <row r="120" spans="1:12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</row>
    <row r="121" spans="1:12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  <row r="122" spans="1:12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</row>
    <row r="123" spans="1:12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</row>
    <row r="124" spans="1:12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</row>
    <row r="125" spans="1:12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</row>
    <row r="126" spans="1:12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</row>
    <row r="127" spans="1:12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</row>
    <row r="128" spans="1:12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</row>
    <row r="129" spans="1:12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</row>
    <row r="130" spans="1:12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</row>
    <row r="131" spans="1:12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</row>
    <row r="132" spans="1:12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</row>
    <row r="133" spans="1:12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</row>
    <row r="134" spans="1:12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</row>
    <row r="135" spans="1:12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</row>
    <row r="136" spans="1:12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</row>
    <row r="137" spans="1:12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spans="1:12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12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</row>
    <row r="140" spans="1:12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</row>
    <row r="141" spans="1:12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</row>
    <row r="142" spans="1:12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</row>
    <row r="143" spans="1:12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</row>
    <row r="144" spans="1:12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</row>
    <row r="145" spans="1:12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</row>
    <row r="146" spans="1:12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</row>
    <row r="147" spans="1:12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spans="1:12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</row>
    <row r="149" spans="1:12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</row>
    <row r="150" spans="1:12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</row>
    <row r="151" spans="1:12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spans="1:12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</row>
    <row r="153" spans="1:12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</row>
    <row r="154" spans="1:12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</row>
    <row r="155" spans="1:12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</row>
    <row r="156" spans="1:12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</row>
    <row r="157" spans="1:12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</row>
    <row r="158" spans="1:12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</row>
    <row r="159" spans="1:12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</row>
    <row r="160" spans="1:12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</row>
    <row r="161" spans="1:12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</row>
    <row r="162" spans="1:12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</row>
    <row r="163" spans="1:12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</row>
    <row r="164" spans="1:12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</row>
    <row r="165" spans="1:12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</row>
    <row r="166" spans="1:12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</row>
    <row r="167" spans="1:12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</row>
    <row r="168" spans="1:12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</row>
    <row r="169" spans="1:12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</row>
    <row r="170" spans="1:12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</row>
    <row r="171" spans="1:12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</row>
    <row r="172" spans="1:12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</row>
    <row r="173" spans="1:12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</row>
    <row r="174" spans="1:12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</row>
    <row r="175" spans="1:12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</row>
    <row r="176" spans="1:12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</row>
    <row r="177" spans="1:12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</row>
    <row r="178" spans="1:12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</row>
    <row r="179" spans="1:12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</row>
    <row r="180" spans="1:12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</row>
    <row r="181" spans="1:12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</row>
    <row r="182" spans="1:12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</row>
    <row r="183" spans="1:12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</row>
    <row r="184" spans="1:12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</row>
    <row r="185" spans="1:12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</row>
    <row r="186" spans="1:12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</row>
    <row r="187" spans="1:12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</row>
    <row r="188" spans="1:12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</row>
    <row r="189" spans="1:12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</row>
    <row r="190" spans="1:12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</row>
    <row r="191" spans="1:12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</row>
    <row r="192" spans="1:12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</row>
    <row r="193" spans="1:12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</row>
    <row r="194" spans="1:12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</row>
    <row r="195" spans="1:12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</row>
    <row r="196" spans="1:12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</row>
    <row r="197" spans="1:12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</row>
    <row r="198" spans="1:12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</row>
    <row r="199" spans="1:12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</row>
    <row r="200" spans="1:12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</row>
    <row r="201" spans="1:12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</row>
    <row r="202" spans="1:12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</row>
    <row r="203" spans="1:12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</row>
    <row r="204" spans="1:12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</row>
    <row r="205" spans="1:12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</row>
    <row r="206" spans="1:12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</row>
    <row r="207" spans="1:12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</row>
    <row r="208" spans="1:12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</row>
    <row r="209" spans="1:12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</row>
    <row r="210" spans="1:12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</row>
    <row r="211" spans="1:12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</row>
    <row r="212" spans="1:12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</row>
    <row r="213" spans="1:12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</row>
    <row r="214" spans="1:12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</row>
    <row r="215" spans="1:12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</row>
    <row r="216" spans="1:12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</row>
    <row r="217" spans="1:12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</row>
    <row r="218" spans="1:12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</row>
    <row r="219" spans="1:12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</row>
    <row r="220" spans="1:12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</row>
    <row r="221" spans="1:12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</row>
    <row r="222" spans="1:12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</row>
    <row r="223" spans="1:12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</row>
    <row r="224" spans="1:12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</row>
    <row r="225" spans="1:12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</row>
    <row r="226" spans="1:12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</row>
    <row r="227" spans="1:12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</row>
    <row r="228" spans="1:12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</row>
    <row r="229" spans="1:12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</row>
    <row r="230" spans="1:12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</row>
    <row r="231" spans="1:12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</row>
    <row r="232" spans="1:12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</row>
    <row r="233" spans="1:12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</row>
    <row r="234" spans="1:12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</row>
    <row r="235" spans="1:12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</row>
    <row r="236" spans="1:12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</row>
    <row r="237" spans="1:12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</row>
    <row r="238" spans="1:12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</row>
    <row r="239" spans="1:12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</row>
    <row r="240" spans="1:12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</row>
    <row r="241" spans="1:12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</row>
    <row r="242" spans="1:12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</row>
    <row r="243" spans="1:12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</row>
    <row r="244" spans="1:12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</row>
    <row r="245" spans="1:12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</row>
    <row r="246" spans="1:12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</row>
    <row r="247" spans="1:12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</row>
    <row r="248" spans="1:12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</row>
    <row r="249" spans="1:12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</row>
    <row r="250" spans="1:12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</row>
    <row r="251" spans="1:12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</row>
    <row r="252" spans="1:12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</row>
    <row r="253" spans="1:12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</row>
    <row r="254" spans="1:12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</row>
    <row r="255" spans="1:12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</row>
    <row r="256" spans="1:12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</row>
    <row r="257" spans="1:12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</row>
    <row r="258" spans="1:12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</row>
    <row r="259" spans="1:12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</row>
    <row r="260" spans="1:12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</row>
    <row r="261" spans="1:12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</row>
    <row r="262" spans="1:12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</row>
    <row r="263" spans="1:12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</row>
    <row r="264" spans="1:12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</row>
    <row r="265" spans="1:12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</row>
    <row r="266" spans="1:12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</row>
    <row r="267" spans="1:12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</row>
    <row r="268" spans="1:12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</row>
    <row r="269" spans="1:12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</row>
    <row r="270" spans="1:12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</row>
    <row r="271" spans="1:12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</row>
    <row r="272" spans="1:12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</row>
    <row r="274" spans="1:12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</row>
    <row r="275" spans="1:12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</row>
    <row r="276" spans="1:12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</row>
    <row r="277" spans="1:12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</row>
    <row r="278" spans="1:12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</row>
    <row r="279" spans="1:12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</row>
    <row r="280" spans="1:12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</row>
    <row r="281" spans="1:12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</row>
    <row r="282" spans="1:12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</row>
    <row r="283" spans="1:12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</row>
    <row r="284" spans="1:12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</row>
    <row r="285" spans="1:12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</row>
    <row r="286" spans="1:12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</row>
    <row r="287" spans="1:12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</row>
    <row r="288" spans="1:12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</row>
    <row r="289" spans="1:12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</row>
    <row r="290" spans="1:12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</row>
    <row r="291" spans="1:12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</row>
    <row r="292" spans="1:12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</row>
    <row r="293" spans="1:12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</row>
    <row r="294" spans="1:12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</row>
    <row r="295" spans="1:12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</row>
    <row r="296" spans="1:12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</row>
    <row r="297" spans="1:12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</row>
    <row r="298" spans="1:12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</row>
    <row r="299" spans="1:12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</row>
    <row r="300" spans="1:12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</row>
    <row r="301" spans="1:12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</row>
    <row r="302" spans="1:12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</row>
    <row r="303" spans="1:12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</row>
    <row r="304" spans="1:12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</row>
    <row r="305" spans="1:12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</row>
    <row r="306" spans="1:12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</row>
    <row r="307" spans="1:12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</row>
    <row r="308" spans="1:12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</row>
    <row r="309" spans="1:12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</row>
    <row r="310" spans="1:12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</row>
    <row r="311" spans="1:12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</row>
    <row r="312" spans="1:12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</row>
    <row r="313" spans="1:12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</row>
    <row r="314" spans="1:12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</row>
    <row r="315" spans="1:12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</row>
    <row r="316" spans="1:12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</row>
    <row r="317" spans="1:12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</row>
    <row r="318" spans="1:12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</row>
    <row r="319" spans="1:12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</row>
    <row r="320" spans="1:12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</row>
    <row r="321" spans="1:12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</row>
    <row r="322" spans="1:12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</row>
    <row r="323" spans="1:12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</row>
    <row r="324" spans="1:12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</row>
    <row r="325" spans="1:12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</row>
    <row r="326" spans="1:12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</row>
    <row r="327" spans="1:12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</row>
    <row r="328" spans="1:12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</row>
    <row r="329" spans="1:12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</row>
    <row r="330" spans="1:12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</row>
    <row r="331" spans="1:12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</row>
    <row r="332" spans="1:12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</row>
    <row r="333" spans="1:12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</row>
    <row r="334" spans="1:12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</row>
    <row r="335" spans="1:12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</row>
    <row r="336" spans="1:12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</row>
    <row r="337" spans="1:12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</row>
    <row r="338" spans="1:12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</row>
    <row r="339" spans="1:12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</row>
    <row r="340" spans="1:12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</row>
    <row r="341" spans="1:12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</row>
    <row r="342" spans="1:12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</row>
    <row r="343" spans="1:12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</row>
    <row r="344" spans="1:12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</row>
    <row r="345" spans="1:12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</row>
    <row r="346" spans="1:12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</row>
    <row r="347" spans="1:12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</row>
    <row r="348" spans="1:12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</row>
    <row r="349" spans="1:12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</row>
    <row r="350" spans="1:12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</row>
    <row r="351" spans="1:12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</row>
    <row r="352" spans="1:12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</row>
    <row r="353" spans="1:12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</row>
    <row r="354" spans="1:12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</row>
    <row r="355" spans="1:12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</row>
    <row r="356" spans="1:12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</row>
    <row r="357" spans="1:12" x14ac:dyDescent="0.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</row>
    <row r="358" spans="1:12" x14ac:dyDescent="0.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</row>
    <row r="359" spans="1:12" x14ac:dyDescent="0.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</row>
    <row r="360" spans="1:12" x14ac:dyDescent="0.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</row>
    <row r="361" spans="1:12" x14ac:dyDescent="0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</row>
    <row r="362" spans="1:12" x14ac:dyDescent="0.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</row>
    <row r="363" spans="1:12" x14ac:dyDescent="0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</row>
    <row r="364" spans="1:12" x14ac:dyDescent="0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</row>
    <row r="365" spans="1:12" x14ac:dyDescent="0.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</row>
    <row r="366" spans="1:12" x14ac:dyDescent="0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</row>
    <row r="367" spans="1:12" x14ac:dyDescent="0.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</row>
    <row r="368" spans="1:12" x14ac:dyDescent="0.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</row>
    <row r="369" spans="1:12" x14ac:dyDescent="0.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</row>
    <row r="370" spans="1:12" x14ac:dyDescent="0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</row>
    <row r="371" spans="1:12" x14ac:dyDescent="0.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</row>
    <row r="372" spans="1:12" x14ac:dyDescent="0.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</row>
    <row r="373" spans="1:12" x14ac:dyDescent="0.2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</row>
    <row r="374" spans="1:12" x14ac:dyDescent="0.2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</row>
    <row r="375" spans="1:12" x14ac:dyDescent="0.2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</row>
    <row r="376" spans="1:12" x14ac:dyDescent="0.2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</row>
    <row r="377" spans="1:12" x14ac:dyDescent="0.2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</row>
    <row r="378" spans="1:12" x14ac:dyDescent="0.2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</row>
    <row r="379" spans="1:12" x14ac:dyDescent="0.2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</row>
    <row r="380" spans="1:12" x14ac:dyDescent="0.2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</row>
    <row r="381" spans="1:12" x14ac:dyDescent="0.2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</row>
    <row r="382" spans="1:12" x14ac:dyDescent="0.2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</row>
    <row r="383" spans="1:12" x14ac:dyDescent="0.2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</row>
    <row r="384" spans="1:12" x14ac:dyDescent="0.2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</row>
    <row r="385" spans="1:12" x14ac:dyDescent="0.2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</row>
    <row r="386" spans="1:12" x14ac:dyDescent="0.2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</row>
    <row r="387" spans="1:12" x14ac:dyDescent="0.2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</row>
    <row r="388" spans="1:12" x14ac:dyDescent="0.2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</row>
    <row r="389" spans="1:12" x14ac:dyDescent="0.2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</row>
    <row r="390" spans="1:12" x14ac:dyDescent="0.2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</row>
    <row r="391" spans="1:12" x14ac:dyDescent="0.2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</row>
    <row r="392" spans="1:12" x14ac:dyDescent="0.2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</row>
    <row r="393" spans="1:12" x14ac:dyDescent="0.2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</row>
    <row r="394" spans="1:12" x14ac:dyDescent="0.2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</row>
    <row r="395" spans="1:12" x14ac:dyDescent="0.2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</row>
    <row r="396" spans="1:12" x14ac:dyDescent="0.2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</row>
    <row r="397" spans="1:12" x14ac:dyDescent="0.2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</row>
    <row r="398" spans="1:12" x14ac:dyDescent="0.2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</row>
    <row r="399" spans="1:12" x14ac:dyDescent="0.2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</row>
    <row r="400" spans="1:12" x14ac:dyDescent="0.2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2022-07-13T05:12:57Z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