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5\MŠ\"/>
    </mc:Choice>
  </mc:AlternateContent>
  <xr:revisionPtr revIDLastSave="0" documentId="8_{9C0B315E-00C2-4E6D-A6D8-172376E3619B}" xr6:coauthVersionLast="47" xr6:coauthVersionMax="47" xr10:uidLastSave="{00000000-0000-0000-0000-000000000000}"/>
  <bookViews>
    <workbookView xWindow="-120" yWindow="-120" windowWidth="29040" windowHeight="15720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D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I6" i="6"/>
  <c r="E6" i="6"/>
  <c r="M6" i="6"/>
  <c r="U6" i="6"/>
  <c r="AC6" i="6"/>
  <c r="F6" i="6"/>
  <c r="N6" i="6"/>
  <c r="V6" i="6"/>
  <c r="AF5" i="6"/>
  <c r="AF6" i="6" s="1"/>
  <c r="Q6" i="6"/>
  <c r="Y6" i="6"/>
  <c r="AG5" i="6"/>
  <c r="AG6" i="6" s="1"/>
  <c r="J6" i="6"/>
  <c r="R6" i="6"/>
  <c r="Z6" i="6"/>
  <c r="AH17" i="7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<sst xmlns="http://schemas.openxmlformats.org/spreadsheetml/2006/main" count="223" uniqueCount="76">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</sst>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Border="1"/>
    <xf numFmtId="0" fontId="4" fillId="0" borderId="8" xfId="4" applyFont="1" applyBorder="1"/>
    <xf numFmtId="0" fontId="4" fillId="0" borderId="9" xfId="4" applyFont="1" applyBorder="1"/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14" fontId="22" fillId="0" borderId="48" xfId="2" applyNumberFormat="1" applyFont="1" applyBorder="1" applyAlignment="1">
      <alignment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16" fillId="6" borderId="17" xfId="2" applyFont="1" applyFill="1" applyBorder="1"/>
    <xf numFmtId="0" fontId="26" fillId="6" borderId="17" xfId="2" applyFill="1" applyBorder="1"/>
    <xf numFmtId="0" fontId="26" fillId="3" borderId="33" xfId="2" applyFill="1" applyBorder="1"/>
    <xf numFmtId="0" fontId="26" fillId="0" borderId="34" xfId="2" applyBorder="1"/>
    <xf numFmtId="0" fontId="18" fillId="0" borderId="17" xfId="2" applyFont="1" applyBorder="1"/>
    <xf numFmtId="0" fontId="18" fillId="0" borderId="27" xfId="2" applyFont="1" applyBorder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/>
    </xf>
    <xf numFmtId="0" fontId="34" fillId="0" borderId="34" xfId="2" applyFont="1" applyBorder="1" applyAlignment="1">
      <alignment horizontal="left" vertical="top"/>
    </xf>
    <xf numFmtId="0" fontId="34" fillId="0" borderId="22" xfId="2" applyFont="1" applyBorder="1" applyAlignment="1">
      <alignment horizontal="left" vertical="top"/>
    </xf>
    <xf numFmtId="0" fontId="34" fillId="0" borderId="0" xfId="2" applyFont="1" applyAlignment="1">
      <alignment horizontal="left" vertical="top"/>
    </xf>
    <xf numFmtId="0" fontId="34" fillId="0" borderId="23" xfId="2" applyFont="1" applyBorder="1" applyAlignment="1">
      <alignment horizontal="left" vertical="top"/>
    </xf>
    <xf numFmtId="0" fontId="34" fillId="0" borderId="22" xfId="2" applyFont="1" applyBorder="1"/>
    <xf numFmtId="0" fontId="34" fillId="0" borderId="0" xfId="2" applyFont="1"/>
    <xf numFmtId="0" fontId="34" fillId="0" borderId="23" xfId="2" applyFont="1" applyBorder="1"/>
    <xf numFmtId="0" fontId="34" fillId="0" borderId="35" xfId="2" applyFont="1" applyBorder="1"/>
    <xf numFmtId="0" fontId="34" fillId="0" borderId="26" xfId="2" applyFont="1" applyBorder="1"/>
    <xf numFmtId="0" fontId="34" fillId="0" borderId="14" xfId="2" applyFont="1" applyBorder="1"/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335260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335260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335260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15.75" thickBot="1" x14ac:dyDescent="0.3">
      <c r="A3" s="100" t="s">
        <v>53</v>
      </c>
      <c r="B3" s="101"/>
      <c r="C3" s="101"/>
      <c r="D3" s="101"/>
      <c r="E3" s="101"/>
      <c r="F3" s="101"/>
      <c r="G3" s="102"/>
      <c r="H3" s="106" t="s">
        <v>52</v>
      </c>
      <c r="I3" s="107"/>
      <c r="J3" s="108"/>
      <c r="K3" s="94"/>
      <c r="L3" s="95"/>
      <c r="M3" s="95"/>
      <c r="N3" s="95"/>
      <c r="O3" s="95"/>
      <c r="P3" s="95"/>
      <c r="Q3" s="95"/>
      <c r="R3" s="95"/>
      <c r="S3" s="95"/>
      <c r="T3" s="95"/>
      <c r="U3" s="96"/>
      <c r="V3" s="109" t="s">
        <v>51</v>
      </c>
      <c r="W3" s="111"/>
      <c r="X3" s="103" t="s">
        <v>12</v>
      </c>
      <c r="Y3" s="104"/>
      <c r="Z3" s="104"/>
      <c r="AA3" s="104"/>
      <c r="AB3" s="104"/>
      <c r="AC3" s="105"/>
      <c r="AD3" s="109" t="s">
        <v>50</v>
      </c>
      <c r="AE3" s="110"/>
      <c r="AF3" s="97">
        <v>2023</v>
      </c>
      <c r="AG3" s="98"/>
      <c r="AH3" s="99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 t="str">
        <f>IF(OR(DAY(DATE($AF$3,$AU$24+1,0))=28,DAY(DATE($AF$3,$AU$24+1,0))=29),"",IF(DAY(DATE($AF$3,$AU$24+1,0))=30,"",31))</f>
        <v/>
      </c>
      <c r="AH5" s="91" t="s">
        <v>48</v>
      </c>
    </row>
    <row r="6" spans="1:34" ht="15.75" thickBot="1" x14ac:dyDescent="0.3">
      <c r="A6" s="114"/>
      <c r="B6" s="115"/>
      <c r="C6" s="31">
        <f t="shared" ref="C6:AD6" si="0">(DATE($AF$3,$AU$24,C5))</f>
        <v>45078</v>
      </c>
      <c r="D6" s="30">
        <f t="shared" si="0"/>
        <v>45079</v>
      </c>
      <c r="E6" s="30">
        <f t="shared" si="0"/>
        <v>45080</v>
      </c>
      <c r="F6" s="30">
        <f t="shared" si="0"/>
        <v>45081</v>
      </c>
      <c r="G6" s="30">
        <f t="shared" si="0"/>
        <v>45082</v>
      </c>
      <c r="H6" s="30">
        <f t="shared" si="0"/>
        <v>45083</v>
      </c>
      <c r="I6" s="30">
        <f t="shared" si="0"/>
        <v>45084</v>
      </c>
      <c r="J6" s="30">
        <f t="shared" si="0"/>
        <v>45085</v>
      </c>
      <c r="K6" s="30">
        <f t="shared" si="0"/>
        <v>45086</v>
      </c>
      <c r="L6" s="30">
        <f t="shared" si="0"/>
        <v>45087</v>
      </c>
      <c r="M6" s="30">
        <f t="shared" si="0"/>
        <v>45088</v>
      </c>
      <c r="N6" s="30">
        <f t="shared" si="0"/>
        <v>45089</v>
      </c>
      <c r="O6" s="30">
        <f t="shared" si="0"/>
        <v>45090</v>
      </c>
      <c r="P6" s="30">
        <f t="shared" si="0"/>
        <v>45091</v>
      </c>
      <c r="Q6" s="30">
        <f t="shared" si="0"/>
        <v>45092</v>
      </c>
      <c r="R6" s="30">
        <f t="shared" si="0"/>
        <v>45093</v>
      </c>
      <c r="S6" s="30">
        <f t="shared" si="0"/>
        <v>45094</v>
      </c>
      <c r="T6" s="30">
        <f t="shared" si="0"/>
        <v>45095</v>
      </c>
      <c r="U6" s="30">
        <f t="shared" si="0"/>
        <v>45096</v>
      </c>
      <c r="V6" s="30">
        <f t="shared" si="0"/>
        <v>45097</v>
      </c>
      <c r="W6" s="30">
        <f t="shared" si="0"/>
        <v>45098</v>
      </c>
      <c r="X6" s="30">
        <f t="shared" si="0"/>
        <v>45099</v>
      </c>
      <c r="Y6" s="30">
        <f t="shared" si="0"/>
        <v>45100</v>
      </c>
      <c r="Z6" s="30">
        <f t="shared" si="0"/>
        <v>45101</v>
      </c>
      <c r="AA6" s="30">
        <f t="shared" si="0"/>
        <v>45102</v>
      </c>
      <c r="AB6" s="30">
        <f t="shared" si="0"/>
        <v>45103</v>
      </c>
      <c r="AC6" s="30">
        <f t="shared" si="0"/>
        <v>45104</v>
      </c>
      <c r="AD6" s="30">
        <f t="shared" si="0"/>
        <v>45105</v>
      </c>
      <c r="AE6" s="30">
        <f>IF(ISERROR(DATE($AF$3,$AU$24,AE5)),"",(DATE($AF$3,$AU$24,AE5)))</f>
        <v>45106</v>
      </c>
      <c r="AF6" s="30">
        <f>IF(ISERROR(DATE($AF$3,$AU$24,AF5)),"",(DATE($AF$3,$AU$24,AF5)))</f>
        <v>45107</v>
      </c>
      <c r="AG6" s="77" t="str">
        <f>IF(ISERROR(DATE($AF$3,$AU$24,AG5)),"",(DATE($AF$3,$AU$24,AG5)))</f>
        <v/>
      </c>
      <c r="AH6" s="92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.75" thickBot="1" x14ac:dyDescent="0.3">
      <c r="A8" s="120" t="s">
        <v>61</v>
      </c>
      <c r="B8" s="121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39" x14ac:dyDescent="0.25">
      <c r="A10" s="65" t="s">
        <v>56</v>
      </c>
      <c r="B10" s="85" t="s">
        <v>71</v>
      </c>
      <c r="C10" s="40">
        <v>7.5</v>
      </c>
      <c r="D10" s="40">
        <v>7.5</v>
      </c>
      <c r="E10" s="40"/>
      <c r="F10" s="40"/>
      <c r="G10" s="40"/>
      <c r="H10" s="40">
        <v>7.5</v>
      </c>
      <c r="I10" s="40">
        <v>7.5</v>
      </c>
      <c r="J10" s="40">
        <v>7.5</v>
      </c>
      <c r="K10" s="40">
        <v>7.5</v>
      </c>
      <c r="L10" s="40"/>
      <c r="M10" s="40"/>
      <c r="N10" s="40">
        <v>7.5</v>
      </c>
      <c r="O10" s="40">
        <v>4</v>
      </c>
      <c r="P10" s="40">
        <v>7.5</v>
      </c>
      <c r="Q10" s="40">
        <v>7.5</v>
      </c>
      <c r="R10" s="40">
        <v>7.5</v>
      </c>
      <c r="S10" s="40"/>
      <c r="T10" s="40"/>
      <c r="U10" s="40">
        <v>7.5</v>
      </c>
      <c r="V10" s="40">
        <v>7.5</v>
      </c>
      <c r="W10" s="40">
        <v>7.5</v>
      </c>
      <c r="X10" s="40">
        <v>7.5</v>
      </c>
      <c r="Y10" s="40"/>
      <c r="Z10" s="40"/>
      <c r="AA10" s="40"/>
      <c r="AB10" s="40">
        <v>7.5</v>
      </c>
      <c r="AC10" s="40">
        <v>7.5</v>
      </c>
      <c r="AD10" s="40">
        <v>7.5</v>
      </c>
      <c r="AE10" s="40">
        <v>7.5</v>
      </c>
      <c r="AF10" s="40">
        <v>7.5</v>
      </c>
      <c r="AG10" s="40"/>
      <c r="AH10" s="83">
        <f t="shared" ref="AH10:AH16" si="1">SUM(C10:AG10)</f>
        <v>146.5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.75" thickBot="1" x14ac:dyDescent="0.3">
      <c r="A12" s="122" t="s">
        <v>62</v>
      </c>
      <c r="B12" s="123"/>
      <c r="C12" s="57"/>
      <c r="D12" s="58"/>
      <c r="E12" s="59"/>
      <c r="F12" s="59"/>
      <c r="G12" s="58"/>
      <c r="H12" s="59"/>
      <c r="I12" s="58"/>
      <c r="J12" s="58"/>
      <c r="K12" s="58"/>
      <c r="L12" s="59"/>
      <c r="M12" s="59"/>
      <c r="N12" s="58"/>
      <c r="O12" s="59"/>
      <c r="P12" s="58"/>
      <c r="Q12" s="58"/>
      <c r="R12" s="58"/>
      <c r="S12" s="59"/>
      <c r="T12" s="59"/>
      <c r="U12" s="58"/>
      <c r="V12" s="59"/>
      <c r="W12" s="58"/>
      <c r="X12" s="58"/>
      <c r="Y12" s="58"/>
      <c r="Z12" s="59"/>
      <c r="AA12" s="59"/>
      <c r="AB12" s="58"/>
      <c r="AC12" s="59"/>
      <c r="AD12" s="58"/>
      <c r="AE12" s="58"/>
      <c r="AF12" s="58"/>
      <c r="AG12" s="59"/>
      <c r="AH12" s="83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0"/>
      <c r="I13" s="48"/>
      <c r="J13" s="48"/>
      <c r="K13" s="48"/>
      <c r="L13" s="40"/>
      <c r="M13" s="40"/>
      <c r="N13" s="48"/>
      <c r="O13" s="40"/>
      <c r="P13" s="48"/>
      <c r="Q13" s="48"/>
      <c r="R13" s="48"/>
      <c r="S13" s="40"/>
      <c r="T13" s="40"/>
      <c r="U13" s="48"/>
      <c r="V13" s="40"/>
      <c r="W13" s="48"/>
      <c r="X13" s="48"/>
      <c r="Y13" s="48"/>
      <c r="Z13" s="40"/>
      <c r="AA13" s="40"/>
      <c r="AB13" s="48"/>
      <c r="AC13" s="40"/>
      <c r="AD13" s="48"/>
      <c r="AE13" s="48"/>
      <c r="AF13" s="48"/>
      <c r="AG13" s="40"/>
      <c r="AH13" s="83">
        <f t="shared" si="1"/>
        <v>0</v>
      </c>
    </row>
    <row r="14" spans="1:34" x14ac:dyDescent="0.25">
      <c r="A14" s="118" t="s">
        <v>63</v>
      </c>
      <c r="B14" s="119"/>
      <c r="C14" s="60"/>
      <c r="D14" s="61"/>
      <c r="E14" s="62"/>
      <c r="F14" s="62"/>
      <c r="G14" s="62"/>
      <c r="H14" s="62"/>
      <c r="I14" s="62"/>
      <c r="J14" s="61"/>
      <c r="K14" s="61"/>
      <c r="L14" s="62"/>
      <c r="M14" s="62"/>
      <c r="N14" s="62"/>
      <c r="O14" s="62"/>
      <c r="P14" s="62"/>
      <c r="Q14" s="61"/>
      <c r="R14" s="61"/>
      <c r="S14" s="62"/>
      <c r="T14" s="62"/>
      <c r="U14" s="62"/>
      <c r="V14" s="62"/>
      <c r="W14" s="62"/>
      <c r="X14" s="61"/>
      <c r="Y14" s="61"/>
      <c r="Z14" s="62"/>
      <c r="AA14" s="62"/>
      <c r="AB14" s="62"/>
      <c r="AC14" s="62"/>
      <c r="AD14" s="62"/>
      <c r="AE14" s="61"/>
      <c r="AF14" s="61"/>
      <c r="AG14" s="62"/>
      <c r="AH14" s="83"/>
    </row>
    <row r="15" spans="1:34" ht="26.25" x14ac:dyDescent="0.25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" customHeight="1" thickBot="1" x14ac:dyDescent="0.3">
      <c r="A16" s="90" t="s">
        <v>59</v>
      </c>
      <c r="B16" s="75" t="s">
        <v>69</v>
      </c>
      <c r="C16" s="73"/>
      <c r="D16" s="48"/>
      <c r="E16" s="48"/>
      <c r="F16" s="48"/>
      <c r="G16" s="48"/>
      <c r="H16" s="48"/>
      <c r="I16" s="48">
        <v>1</v>
      </c>
      <c r="J16" s="48"/>
      <c r="K16" s="48"/>
      <c r="L16" s="48"/>
      <c r="M16" s="48"/>
      <c r="N16" s="48"/>
      <c r="O16" s="48"/>
      <c r="P16" s="48">
        <v>1</v>
      </c>
      <c r="Q16" s="48"/>
      <c r="R16" s="48"/>
      <c r="S16" s="48"/>
      <c r="T16" s="48"/>
      <c r="U16" s="48"/>
      <c r="V16" s="48"/>
      <c r="W16" s="48">
        <v>1</v>
      </c>
      <c r="X16" s="48"/>
      <c r="Y16" s="48"/>
      <c r="Z16" s="48"/>
      <c r="AA16" s="48"/>
      <c r="AB16" s="48"/>
      <c r="AC16" s="48"/>
      <c r="AD16" s="48">
        <v>1</v>
      </c>
      <c r="AE16" s="48"/>
      <c r="AF16" s="48"/>
      <c r="AG16" s="48"/>
      <c r="AH16" s="84">
        <f t="shared" si="1"/>
        <v>4</v>
      </c>
    </row>
    <row r="17" spans="1:53" ht="15.75" thickBot="1" x14ac:dyDescent="0.3">
      <c r="B17" s="27" t="s">
        <v>45</v>
      </c>
      <c r="C17" s="49">
        <f t="shared" ref="C17:AH17" si="2">SUM(C10:C16)</f>
        <v>7.5</v>
      </c>
      <c r="D17" s="49">
        <f t="shared" si="2"/>
        <v>7.5</v>
      </c>
      <c r="E17" s="49">
        <f t="shared" si="2"/>
        <v>0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8.5</v>
      </c>
      <c r="J17" s="49">
        <f t="shared" si="2"/>
        <v>7.5</v>
      </c>
      <c r="K17" s="49">
        <f t="shared" si="2"/>
        <v>7.5</v>
      </c>
      <c r="L17" s="49">
        <f t="shared" si="2"/>
        <v>0</v>
      </c>
      <c r="M17" s="49">
        <f t="shared" si="2"/>
        <v>0</v>
      </c>
      <c r="N17" s="49">
        <f t="shared" si="2"/>
        <v>7.5</v>
      </c>
      <c r="O17" s="49">
        <f t="shared" si="2"/>
        <v>4</v>
      </c>
      <c r="P17" s="49">
        <f t="shared" si="2"/>
        <v>8.5</v>
      </c>
      <c r="Q17" s="49">
        <f t="shared" si="2"/>
        <v>7.5</v>
      </c>
      <c r="R17" s="49">
        <f t="shared" si="2"/>
        <v>7.5</v>
      </c>
      <c r="S17" s="49">
        <f t="shared" si="2"/>
        <v>0</v>
      </c>
      <c r="T17" s="49">
        <f t="shared" si="2"/>
        <v>0</v>
      </c>
      <c r="U17" s="49">
        <f t="shared" si="2"/>
        <v>7.5</v>
      </c>
      <c r="V17" s="49">
        <f t="shared" si="2"/>
        <v>7.5</v>
      </c>
      <c r="W17" s="49">
        <f t="shared" si="2"/>
        <v>8.5</v>
      </c>
      <c r="X17" s="49">
        <f t="shared" si="2"/>
        <v>7.5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7.5</v>
      </c>
      <c r="AC17" s="49">
        <f t="shared" si="2"/>
        <v>7.5</v>
      </c>
      <c r="AD17" s="49">
        <f t="shared" si="2"/>
        <v>8.5</v>
      </c>
      <c r="AE17" s="49">
        <f t="shared" si="2"/>
        <v>7.5</v>
      </c>
      <c r="AF17" s="49">
        <f t="shared" si="2"/>
        <v>7.5</v>
      </c>
      <c r="AG17" s="50">
        <f t="shared" si="2"/>
        <v>0</v>
      </c>
      <c r="AH17" s="50">
        <f t="shared" si="2"/>
        <v>150.5</v>
      </c>
    </row>
    <row r="18" spans="1:53" x14ac:dyDescent="0.25">
      <c r="A18" s="116" t="s">
        <v>44</v>
      </c>
      <c r="B18" s="116"/>
      <c r="C18" s="87">
        <v>0.3125</v>
      </c>
      <c r="D18" s="87">
        <v>0.3125</v>
      </c>
      <c r="E18" s="87"/>
      <c r="F18" s="87"/>
      <c r="G18" s="87"/>
      <c r="H18" s="87">
        <v>0.3125</v>
      </c>
      <c r="I18" s="87">
        <v>0.3125</v>
      </c>
      <c r="J18" s="87">
        <v>0.3125</v>
      </c>
      <c r="K18" s="87">
        <v>0.3125</v>
      </c>
      <c r="L18" s="87"/>
      <c r="M18" s="87"/>
      <c r="N18" s="87">
        <v>0.3125</v>
      </c>
      <c r="O18" s="87">
        <v>0.3125</v>
      </c>
      <c r="P18" s="87">
        <v>0.3125</v>
      </c>
      <c r="Q18" s="87">
        <v>0.3125</v>
      </c>
      <c r="R18" s="87">
        <v>0.3125</v>
      </c>
      <c r="S18" s="87"/>
      <c r="T18" s="87"/>
      <c r="U18" s="87">
        <v>0.3125</v>
      </c>
      <c r="V18" s="87">
        <v>0.3125</v>
      </c>
      <c r="W18" s="87">
        <v>0.3125</v>
      </c>
      <c r="X18" s="87">
        <v>0.3125</v>
      </c>
      <c r="Y18" s="87"/>
      <c r="Z18" s="87"/>
      <c r="AA18" s="87"/>
      <c r="AB18" s="87">
        <v>0.3125</v>
      </c>
      <c r="AC18" s="87">
        <v>0.3125</v>
      </c>
      <c r="AD18" s="87">
        <v>0.3125</v>
      </c>
      <c r="AE18" s="87">
        <v>0.3125</v>
      </c>
      <c r="AF18" s="87">
        <v>0.3125</v>
      </c>
      <c r="AG18" s="87"/>
      <c r="AH18" s="41"/>
    </row>
    <row r="19" spans="1:53" x14ac:dyDescent="0.25">
      <c r="A19" s="117" t="s">
        <v>43</v>
      </c>
      <c r="B19" s="117"/>
      <c r="C19" s="87">
        <v>0.64583333333333337</v>
      </c>
      <c r="D19" s="87">
        <v>0.64583333333333337</v>
      </c>
      <c r="E19" s="87"/>
      <c r="F19" s="87"/>
      <c r="G19" s="87"/>
      <c r="H19" s="87">
        <v>0.64583333333333337</v>
      </c>
      <c r="I19" s="87">
        <v>0.72916666666666663</v>
      </c>
      <c r="J19" s="87">
        <v>0.64583333333333337</v>
      </c>
      <c r="K19" s="87">
        <v>0.64583333333333337</v>
      </c>
      <c r="L19" s="87"/>
      <c r="M19" s="87"/>
      <c r="N19" s="87">
        <v>0.64583333333333337</v>
      </c>
      <c r="O19" s="87">
        <v>0.64583333333333337</v>
      </c>
      <c r="P19" s="87">
        <v>0.72916666666666663</v>
      </c>
      <c r="Q19" s="87">
        <v>0.64583333333333337</v>
      </c>
      <c r="R19" s="87">
        <v>0.64583333333333337</v>
      </c>
      <c r="S19" s="87"/>
      <c r="T19" s="87"/>
      <c r="U19" s="87">
        <v>0.64583333333333337</v>
      </c>
      <c r="V19" s="87">
        <v>0.64583333333333337</v>
      </c>
      <c r="W19" s="87">
        <v>0.72916666666666663</v>
      </c>
      <c r="X19" s="87">
        <v>0.64583333333333337</v>
      </c>
      <c r="Y19" s="87"/>
      <c r="Z19" s="87"/>
      <c r="AA19" s="87"/>
      <c r="AB19" s="87">
        <v>0.64583333333333337</v>
      </c>
      <c r="AC19" s="87">
        <v>0.64583333333333337</v>
      </c>
      <c r="AD19" s="87">
        <v>0.72916666666666663</v>
      </c>
      <c r="AE19" s="87">
        <v>0.64583333333333337</v>
      </c>
      <c r="AF19" s="87">
        <v>0.64583333333333337</v>
      </c>
      <c r="AG19" s="87"/>
      <c r="AH19" s="42"/>
    </row>
    <row r="20" spans="1:53" x14ac:dyDescent="0.25">
      <c r="A20" s="113" t="s">
        <v>42</v>
      </c>
      <c r="B20" s="113"/>
      <c r="C20" s="51">
        <f>C19-C18</f>
        <v>0.33333333333333337</v>
      </c>
      <c r="D20" s="51">
        <f t="shared" ref="D20:AG20" si="3">D19-D18</f>
        <v>0.33333333333333337</v>
      </c>
      <c r="E20" s="51">
        <f>E19-E18</f>
        <v>0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0.41666666666666663</v>
      </c>
      <c r="J20" s="51">
        <f t="shared" si="3"/>
        <v>0.33333333333333337</v>
      </c>
      <c r="K20" s="51">
        <f t="shared" si="3"/>
        <v>0.33333333333333337</v>
      </c>
      <c r="L20" s="51">
        <f t="shared" si="3"/>
        <v>0</v>
      </c>
      <c r="M20" s="51">
        <f t="shared" si="3"/>
        <v>0</v>
      </c>
      <c r="N20" s="51">
        <f t="shared" si="3"/>
        <v>0.33333333333333337</v>
      </c>
      <c r="O20" s="51">
        <f t="shared" si="3"/>
        <v>0.33333333333333337</v>
      </c>
      <c r="P20" s="51">
        <f t="shared" si="3"/>
        <v>0.41666666666666663</v>
      </c>
      <c r="Q20" s="51">
        <f t="shared" si="3"/>
        <v>0.33333333333333337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0.33333333333333337</v>
      </c>
      <c r="V20" s="51">
        <f t="shared" si="3"/>
        <v>0.33333333333333337</v>
      </c>
      <c r="W20" s="51">
        <f t="shared" si="3"/>
        <v>0.41666666666666663</v>
      </c>
      <c r="X20" s="51">
        <f t="shared" si="3"/>
        <v>0.33333333333333337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0.33333333333333337</v>
      </c>
      <c r="AC20" s="51">
        <f t="shared" si="3"/>
        <v>0.33333333333333337</v>
      </c>
      <c r="AD20" s="51">
        <f t="shared" si="3"/>
        <v>0.41666666666666663</v>
      </c>
      <c r="AE20" s="51">
        <f t="shared" si="3"/>
        <v>0.33333333333333337</v>
      </c>
      <c r="AF20" s="51">
        <f t="shared" si="3"/>
        <v>0.33333333333333337</v>
      </c>
      <c r="AG20" s="51">
        <f t="shared" si="3"/>
        <v>0</v>
      </c>
      <c r="AH20" s="43"/>
    </row>
    <row r="21" spans="1:53" x14ac:dyDescent="0.25">
      <c r="A21" s="112" t="s">
        <v>54</v>
      </c>
      <c r="B21" s="113"/>
      <c r="C21" s="55">
        <f>(C20-INT(C20))*24</f>
        <v>8</v>
      </c>
      <c r="D21" s="55">
        <f>(D20-INT(D20))*24</f>
        <v>8</v>
      </c>
      <c r="E21" s="55">
        <f t="shared" ref="E21:AG21" si="4">(E20-INT(E20))*24</f>
        <v>0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10</v>
      </c>
      <c r="J21" s="55">
        <f t="shared" si="4"/>
        <v>8</v>
      </c>
      <c r="K21" s="55">
        <f t="shared" si="4"/>
        <v>8</v>
      </c>
      <c r="L21" s="55">
        <f t="shared" si="4"/>
        <v>0</v>
      </c>
      <c r="M21" s="55">
        <f t="shared" si="4"/>
        <v>0</v>
      </c>
      <c r="N21" s="55">
        <f t="shared" si="4"/>
        <v>8</v>
      </c>
      <c r="O21" s="55">
        <f t="shared" si="4"/>
        <v>8</v>
      </c>
      <c r="P21" s="55">
        <f t="shared" si="4"/>
        <v>10</v>
      </c>
      <c r="Q21" s="55">
        <f t="shared" si="4"/>
        <v>8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8</v>
      </c>
      <c r="V21" s="55">
        <f t="shared" si="4"/>
        <v>8</v>
      </c>
      <c r="W21" s="55">
        <f t="shared" si="4"/>
        <v>10</v>
      </c>
      <c r="X21" s="55">
        <f t="shared" si="4"/>
        <v>8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8</v>
      </c>
      <c r="AC21" s="55">
        <f t="shared" si="4"/>
        <v>8</v>
      </c>
      <c r="AD21" s="55">
        <f t="shared" si="4"/>
        <v>10</v>
      </c>
      <c r="AE21" s="55">
        <f t="shared" si="4"/>
        <v>8</v>
      </c>
      <c r="AF21" s="55">
        <f t="shared" si="4"/>
        <v>8</v>
      </c>
      <c r="AG21" s="55">
        <f t="shared" si="4"/>
        <v>0</v>
      </c>
      <c r="AH21" s="43"/>
    </row>
    <row r="22" spans="1:53" x14ac:dyDescent="0.25">
      <c r="A22" s="70" t="s">
        <v>41</v>
      </c>
      <c r="B22" s="70"/>
      <c r="C22" s="54"/>
      <c r="D22" s="165"/>
      <c r="E22" s="165"/>
      <c r="F22" s="165"/>
      <c r="G22" s="54" t="s">
        <v>68</v>
      </c>
      <c r="H22" s="165"/>
      <c r="I22" s="165"/>
      <c r="J22" s="165"/>
      <c r="K22" s="54"/>
      <c r="L22" s="165"/>
      <c r="M22" s="54"/>
      <c r="N22" s="54"/>
      <c r="O22" s="165" t="s">
        <v>75</v>
      </c>
      <c r="P22" s="54"/>
      <c r="Q22" s="165"/>
      <c r="R22" s="165"/>
      <c r="S22" s="54"/>
      <c r="T22" s="165"/>
      <c r="U22" s="54"/>
      <c r="V22" s="54"/>
      <c r="W22" s="52"/>
      <c r="X22" s="165"/>
      <c r="Y22" s="54" t="s">
        <v>67</v>
      </c>
      <c r="Z22" s="165"/>
      <c r="AA22" s="54"/>
      <c r="AB22" s="54"/>
      <c r="AC22" s="165"/>
      <c r="AD22" s="165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29" t="s">
        <v>40</v>
      </c>
      <c r="B24" s="130"/>
      <c r="K24" s="133" t="s">
        <v>55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  <c r="AS24" s="1">
        <v>2016</v>
      </c>
      <c r="AU24" s="1">
        <f>MONTH(DATEVALUE(X3&amp;" 1"))</f>
        <v>6</v>
      </c>
      <c r="AV24" s="126" t="s">
        <v>39</v>
      </c>
      <c r="AW24" s="127"/>
      <c r="AX24" s="127"/>
      <c r="AY24" s="127"/>
      <c r="AZ24" s="128"/>
      <c r="BA24" s="7">
        <f>DATE($AF$3,1,1)</f>
        <v>44927</v>
      </c>
    </row>
    <row r="25" spans="1:53" ht="15.75" thickBot="1" x14ac:dyDescent="0.3">
      <c r="A25" s="131"/>
      <c r="B25" s="132"/>
      <c r="K25" s="136" t="s">
        <v>70</v>
      </c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8"/>
      <c r="AS25" s="1">
        <v>2017</v>
      </c>
      <c r="AV25" s="126" t="s">
        <v>38</v>
      </c>
      <c r="AW25" s="127"/>
      <c r="AX25" s="127"/>
      <c r="AY25" s="127"/>
      <c r="AZ25" s="128"/>
      <c r="BA25" s="7">
        <f>DATE($AF$3,1,6)</f>
        <v>44932</v>
      </c>
    </row>
    <row r="26" spans="1:53" ht="21" customHeight="1" x14ac:dyDescent="0.25">
      <c r="A26" s="25" t="s">
        <v>37</v>
      </c>
      <c r="B26" s="24">
        <v>146.5</v>
      </c>
      <c r="K26" s="139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39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1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7.5</v>
      </c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1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39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1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39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1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42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4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88">
        <v>0</v>
      </c>
      <c r="K32" s="142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4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89">
        <v>0</v>
      </c>
      <c r="K33" s="142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4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165</v>
      </c>
      <c r="K34" s="142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4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45110</v>
      </c>
      <c r="K35" s="142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4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45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7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24" t="s">
        <v>9</v>
      </c>
      <c r="C38" s="124"/>
      <c r="D38" s="124"/>
      <c r="E38" s="125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25" type="noConversion"/>
  <conditionalFormatting sqref="C5:AG6">
    <cfRule type="expression" dxfId="29" priority="106">
      <formula>OR(WEEKDAY(C$6,2)=6,WEEKDAY(C$6,2)=7)</formula>
    </cfRule>
    <cfRule type="expression" dxfId="28" priority="107">
      <formula>VLOOKUP(C$6,$BA$24:$BA$38,1,0)</formula>
    </cfRule>
  </conditionalFormatting>
  <conditionalFormatting sqref="C17:AG19">
    <cfRule type="cellIs" dxfId="25" priority="5" operator="greaterThan">
      <formula>12</formula>
    </cfRule>
  </conditionalFormatting>
  <conditionalFormatting sqref="C23:AG23">
    <cfRule type="cellIs" dxfId="24" priority="4" operator="greaterThan">
      <formula>12</formula>
    </cfRule>
  </conditionalFormatting>
  <conditionalFormatting sqref="AH20:AH21">
    <cfRule type="cellIs" dxfId="23" priority="68" operator="greaterThan">
      <formula>12</formula>
    </cfRule>
  </conditionalFormatting>
  <conditionalFormatting sqref="C10:AG16">
    <cfRule type="expression" dxfId="8" priority="2">
      <formula>OR(WEEKDAY(C$6,2)=6,WEEKDAY(C$6,2)=7)</formula>
    </cfRule>
    <cfRule type="expression" dxfId="7" priority="3">
      <formula>VLOOKUP(C$6,$BA$24:$BA$38,1,0)</formula>
    </cfRule>
  </conditionalFormatting>
  <conditionalFormatting sqref="C22:AG22">
    <cfRule type="cellIs" dxfId="2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3DF41458-B21C-4BBE-BD83-AC9CCA537CAF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A2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15.75" thickBot="1" x14ac:dyDescent="0.3">
      <c r="A3" s="100" t="s">
        <v>53</v>
      </c>
      <c r="B3" s="101"/>
      <c r="C3" s="101"/>
      <c r="D3" s="101"/>
      <c r="E3" s="101"/>
      <c r="F3" s="101"/>
      <c r="G3" s="102"/>
      <c r="H3" s="106" t="s">
        <v>52</v>
      </c>
      <c r="I3" s="107"/>
      <c r="J3" s="108"/>
      <c r="K3" s="94"/>
      <c r="L3" s="95"/>
      <c r="M3" s="95"/>
      <c r="N3" s="95"/>
      <c r="O3" s="95"/>
      <c r="P3" s="95"/>
      <c r="Q3" s="95"/>
      <c r="R3" s="95"/>
      <c r="S3" s="95"/>
      <c r="T3" s="95"/>
      <c r="U3" s="96"/>
      <c r="V3" s="109" t="s">
        <v>51</v>
      </c>
      <c r="W3" s="111"/>
      <c r="X3" s="103" t="s">
        <v>12</v>
      </c>
      <c r="Y3" s="104"/>
      <c r="Z3" s="104"/>
      <c r="AA3" s="104"/>
      <c r="AB3" s="104"/>
      <c r="AC3" s="105"/>
      <c r="AD3" s="109" t="s">
        <v>50</v>
      </c>
      <c r="AE3" s="110"/>
      <c r="AF3" s="97">
        <v>2023</v>
      </c>
      <c r="AG3" s="98"/>
      <c r="AH3" s="99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 t="str">
        <f>IF(OR(DAY(DATE($AF$3,$AU$24+1,0))=28,DAY(DATE($AF$3,$AU$24+1,0))=29),"",IF(DAY(DATE($AF$3,$AU$24+1,0))=30,"",31))</f>
        <v/>
      </c>
      <c r="AH5" s="91" t="s">
        <v>48</v>
      </c>
    </row>
    <row r="6" spans="1:34" ht="15.75" thickBot="1" x14ac:dyDescent="0.3">
      <c r="A6" s="114"/>
      <c r="B6" s="115"/>
      <c r="C6" s="31">
        <f t="shared" ref="C6:AD6" si="0">(DATE($AF$3,$AU$24,C5))</f>
        <v>45078</v>
      </c>
      <c r="D6" s="30">
        <f t="shared" si="0"/>
        <v>45079</v>
      </c>
      <c r="E6" s="30">
        <f t="shared" si="0"/>
        <v>45080</v>
      </c>
      <c r="F6" s="30">
        <f t="shared" si="0"/>
        <v>45081</v>
      </c>
      <c r="G6" s="30">
        <f t="shared" si="0"/>
        <v>45082</v>
      </c>
      <c r="H6" s="30">
        <f t="shared" si="0"/>
        <v>45083</v>
      </c>
      <c r="I6" s="30">
        <f t="shared" si="0"/>
        <v>45084</v>
      </c>
      <c r="J6" s="30">
        <f t="shared" si="0"/>
        <v>45085</v>
      </c>
      <c r="K6" s="30">
        <f t="shared" si="0"/>
        <v>45086</v>
      </c>
      <c r="L6" s="30">
        <f t="shared" si="0"/>
        <v>45087</v>
      </c>
      <c r="M6" s="30">
        <f t="shared" si="0"/>
        <v>45088</v>
      </c>
      <c r="N6" s="30">
        <f t="shared" si="0"/>
        <v>45089</v>
      </c>
      <c r="O6" s="30">
        <f t="shared" si="0"/>
        <v>45090</v>
      </c>
      <c r="P6" s="30">
        <f t="shared" si="0"/>
        <v>45091</v>
      </c>
      <c r="Q6" s="30">
        <f t="shared" si="0"/>
        <v>45092</v>
      </c>
      <c r="R6" s="30">
        <f t="shared" si="0"/>
        <v>45093</v>
      </c>
      <c r="S6" s="30">
        <f t="shared" si="0"/>
        <v>45094</v>
      </c>
      <c r="T6" s="30">
        <f t="shared" si="0"/>
        <v>45095</v>
      </c>
      <c r="U6" s="30">
        <f t="shared" si="0"/>
        <v>45096</v>
      </c>
      <c r="V6" s="30">
        <f t="shared" si="0"/>
        <v>45097</v>
      </c>
      <c r="W6" s="30">
        <f t="shared" si="0"/>
        <v>45098</v>
      </c>
      <c r="X6" s="30">
        <f t="shared" si="0"/>
        <v>45099</v>
      </c>
      <c r="Y6" s="30">
        <f t="shared" si="0"/>
        <v>45100</v>
      </c>
      <c r="Z6" s="30">
        <f t="shared" si="0"/>
        <v>45101</v>
      </c>
      <c r="AA6" s="30">
        <f t="shared" si="0"/>
        <v>45102</v>
      </c>
      <c r="AB6" s="30">
        <f t="shared" si="0"/>
        <v>45103</v>
      </c>
      <c r="AC6" s="30">
        <f t="shared" si="0"/>
        <v>45104</v>
      </c>
      <c r="AD6" s="30">
        <f t="shared" si="0"/>
        <v>45105</v>
      </c>
      <c r="AE6" s="30">
        <f>IF(ISERROR(DATE($AF$3,$AU$24,AE5)),"",(DATE($AF$3,$AU$24,AE5)))</f>
        <v>45106</v>
      </c>
      <c r="AF6" s="30">
        <f>IF(ISERROR(DATE($AF$3,$AU$24,AF5)),"",(DATE($AF$3,$AU$24,AF5)))</f>
        <v>45107</v>
      </c>
      <c r="AG6" s="77" t="str">
        <f>IF(ISERROR(DATE($AF$3,$AU$24,AG5)),"",(DATE($AF$3,$AU$24,AG5)))</f>
        <v/>
      </c>
      <c r="AH6" s="92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.75" thickBot="1" x14ac:dyDescent="0.3">
      <c r="A8" s="120" t="s">
        <v>61</v>
      </c>
      <c r="B8" s="121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39" x14ac:dyDescent="0.25">
      <c r="A10" s="65" t="s">
        <v>56</v>
      </c>
      <c r="B10" s="85" t="s">
        <v>71</v>
      </c>
      <c r="C10" s="40">
        <v>7.5</v>
      </c>
      <c r="D10" s="40">
        <v>7.5</v>
      </c>
      <c r="E10" s="40"/>
      <c r="F10" s="40"/>
      <c r="G10" s="40"/>
      <c r="H10" s="40">
        <v>7.5</v>
      </c>
      <c r="I10" s="40">
        <v>7.5</v>
      </c>
      <c r="J10" s="40">
        <v>7.5</v>
      </c>
      <c r="K10" s="40">
        <v>7.5</v>
      </c>
      <c r="L10" s="40"/>
      <c r="M10" s="40"/>
      <c r="N10" s="40">
        <v>7.5</v>
      </c>
      <c r="O10" s="40">
        <v>4</v>
      </c>
      <c r="P10" s="40">
        <v>7.5</v>
      </c>
      <c r="Q10" s="40">
        <v>7.5</v>
      </c>
      <c r="R10" s="40">
        <v>7.5</v>
      </c>
      <c r="S10" s="40"/>
      <c r="T10" s="40"/>
      <c r="U10" s="40">
        <v>7.5</v>
      </c>
      <c r="V10" s="40">
        <v>7.5</v>
      </c>
      <c r="W10" s="40">
        <v>7.5</v>
      </c>
      <c r="X10" s="40">
        <v>7.5</v>
      </c>
      <c r="Y10" s="40"/>
      <c r="Z10" s="40"/>
      <c r="AA10" s="40"/>
      <c r="AB10" s="40">
        <v>7.5</v>
      </c>
      <c r="AC10" s="40">
        <v>7.5</v>
      </c>
      <c r="AD10" s="40">
        <v>7.5</v>
      </c>
      <c r="AE10" s="40">
        <v>7.5</v>
      </c>
      <c r="AF10" s="40">
        <v>7.5</v>
      </c>
      <c r="AG10" s="40"/>
      <c r="AH10" s="83">
        <f t="shared" ref="AH10:AH16" si="1">SUM(C10:AG10)</f>
        <v>146.5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.75" thickBot="1" x14ac:dyDescent="0.3">
      <c r="A12" s="122" t="s">
        <v>62</v>
      </c>
      <c r="B12" s="123"/>
      <c r="C12" s="57"/>
      <c r="D12" s="58"/>
      <c r="E12" s="59"/>
      <c r="F12" s="59"/>
      <c r="G12" s="58"/>
      <c r="H12" s="59"/>
      <c r="I12" s="58"/>
      <c r="J12" s="58"/>
      <c r="K12" s="58"/>
      <c r="L12" s="59"/>
      <c r="M12" s="59"/>
      <c r="N12" s="58"/>
      <c r="O12" s="59"/>
      <c r="P12" s="58"/>
      <c r="Q12" s="58"/>
      <c r="R12" s="58"/>
      <c r="S12" s="59"/>
      <c r="T12" s="59"/>
      <c r="U12" s="58"/>
      <c r="V12" s="59"/>
      <c r="W12" s="58"/>
      <c r="X12" s="58"/>
      <c r="Y12" s="58"/>
      <c r="Z12" s="59"/>
      <c r="AA12" s="59"/>
      <c r="AB12" s="58"/>
      <c r="AC12" s="59"/>
      <c r="AD12" s="58"/>
      <c r="AE12" s="58"/>
      <c r="AF12" s="58"/>
      <c r="AG12" s="59"/>
      <c r="AH12" s="83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0"/>
      <c r="I13" s="48"/>
      <c r="J13" s="48"/>
      <c r="K13" s="48"/>
      <c r="L13" s="40"/>
      <c r="M13" s="40"/>
      <c r="N13" s="48"/>
      <c r="O13" s="40"/>
      <c r="P13" s="48"/>
      <c r="Q13" s="48"/>
      <c r="R13" s="48"/>
      <c r="S13" s="40"/>
      <c r="T13" s="40"/>
      <c r="U13" s="48"/>
      <c r="V13" s="40"/>
      <c r="W13" s="48"/>
      <c r="X13" s="48"/>
      <c r="Y13" s="48"/>
      <c r="Z13" s="40"/>
      <c r="AA13" s="40"/>
      <c r="AB13" s="48"/>
      <c r="AC13" s="40"/>
      <c r="AD13" s="48"/>
      <c r="AE13" s="48"/>
      <c r="AF13" s="48"/>
      <c r="AG13" s="40"/>
      <c r="AH13" s="83">
        <f t="shared" si="1"/>
        <v>0</v>
      </c>
    </row>
    <row r="14" spans="1:34" x14ac:dyDescent="0.25">
      <c r="A14" s="118" t="s">
        <v>63</v>
      </c>
      <c r="B14" s="119"/>
      <c r="C14" s="60"/>
      <c r="D14" s="61"/>
      <c r="E14" s="62"/>
      <c r="F14" s="62"/>
      <c r="G14" s="62"/>
      <c r="H14" s="62"/>
      <c r="I14" s="62"/>
      <c r="J14" s="61"/>
      <c r="K14" s="61"/>
      <c r="L14" s="62"/>
      <c r="M14" s="62"/>
      <c r="N14" s="62"/>
      <c r="O14" s="62"/>
      <c r="P14" s="62"/>
      <c r="Q14" s="61"/>
      <c r="R14" s="61"/>
      <c r="S14" s="62"/>
      <c r="T14" s="62"/>
      <c r="U14" s="62"/>
      <c r="V14" s="62"/>
      <c r="W14" s="62"/>
      <c r="X14" s="61"/>
      <c r="Y14" s="61"/>
      <c r="Z14" s="62"/>
      <c r="AA14" s="62"/>
      <c r="AB14" s="62"/>
      <c r="AC14" s="62"/>
      <c r="AD14" s="62"/>
      <c r="AE14" s="61"/>
      <c r="AF14" s="61"/>
      <c r="AG14" s="62"/>
      <c r="AH14" s="83"/>
    </row>
    <row r="15" spans="1:34" ht="26.25" x14ac:dyDescent="0.25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" customHeight="1" thickBot="1" x14ac:dyDescent="0.3">
      <c r="A16" s="90" t="s">
        <v>59</v>
      </c>
      <c r="B16" s="75" t="s">
        <v>69</v>
      </c>
      <c r="C16" s="73"/>
      <c r="D16" s="48"/>
      <c r="E16" s="48"/>
      <c r="F16" s="48"/>
      <c r="G16" s="48"/>
      <c r="H16" s="48"/>
      <c r="I16" s="48">
        <v>1</v>
      </c>
      <c r="J16" s="48"/>
      <c r="K16" s="48"/>
      <c r="L16" s="48"/>
      <c r="M16" s="48"/>
      <c r="N16" s="48"/>
      <c r="O16" s="48"/>
      <c r="P16" s="48">
        <v>1</v>
      </c>
      <c r="Q16" s="48"/>
      <c r="R16" s="48"/>
      <c r="S16" s="48"/>
      <c r="T16" s="48"/>
      <c r="U16" s="48"/>
      <c r="V16" s="48"/>
      <c r="W16" s="48">
        <v>1</v>
      </c>
      <c r="X16" s="48"/>
      <c r="Y16" s="48"/>
      <c r="Z16" s="48"/>
      <c r="AA16" s="48"/>
      <c r="AB16" s="48"/>
      <c r="AC16" s="48"/>
      <c r="AD16" s="48">
        <v>1</v>
      </c>
      <c r="AE16" s="48"/>
      <c r="AF16" s="48"/>
      <c r="AG16" s="48"/>
      <c r="AH16" s="84">
        <f t="shared" si="1"/>
        <v>4</v>
      </c>
    </row>
    <row r="17" spans="1:53" ht="15.75" thickBot="1" x14ac:dyDescent="0.3">
      <c r="B17" s="27" t="s">
        <v>45</v>
      </c>
      <c r="C17" s="49">
        <f t="shared" ref="C17:AH17" si="2">SUM(C10:C16)</f>
        <v>7.5</v>
      </c>
      <c r="D17" s="49">
        <f t="shared" si="2"/>
        <v>7.5</v>
      </c>
      <c r="E17" s="49">
        <f t="shared" si="2"/>
        <v>0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8.5</v>
      </c>
      <c r="J17" s="49">
        <f t="shared" si="2"/>
        <v>7.5</v>
      </c>
      <c r="K17" s="49">
        <f t="shared" si="2"/>
        <v>7.5</v>
      </c>
      <c r="L17" s="49">
        <f t="shared" si="2"/>
        <v>0</v>
      </c>
      <c r="M17" s="49">
        <f t="shared" si="2"/>
        <v>0</v>
      </c>
      <c r="N17" s="49">
        <f t="shared" si="2"/>
        <v>7.5</v>
      </c>
      <c r="O17" s="49">
        <f t="shared" si="2"/>
        <v>4</v>
      </c>
      <c r="P17" s="49">
        <f t="shared" si="2"/>
        <v>8.5</v>
      </c>
      <c r="Q17" s="49">
        <f t="shared" si="2"/>
        <v>7.5</v>
      </c>
      <c r="R17" s="49">
        <f t="shared" si="2"/>
        <v>7.5</v>
      </c>
      <c r="S17" s="49">
        <f t="shared" si="2"/>
        <v>0</v>
      </c>
      <c r="T17" s="49">
        <f t="shared" si="2"/>
        <v>0</v>
      </c>
      <c r="U17" s="49">
        <f t="shared" si="2"/>
        <v>7.5</v>
      </c>
      <c r="V17" s="49">
        <f t="shared" si="2"/>
        <v>7.5</v>
      </c>
      <c r="W17" s="49">
        <f t="shared" si="2"/>
        <v>8.5</v>
      </c>
      <c r="X17" s="49">
        <f t="shared" si="2"/>
        <v>7.5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7.5</v>
      </c>
      <c r="AC17" s="49">
        <f t="shared" si="2"/>
        <v>7.5</v>
      </c>
      <c r="AD17" s="49">
        <f t="shared" si="2"/>
        <v>8.5</v>
      </c>
      <c r="AE17" s="49">
        <f t="shared" si="2"/>
        <v>7.5</v>
      </c>
      <c r="AF17" s="49">
        <f t="shared" si="2"/>
        <v>7.5</v>
      </c>
      <c r="AG17" s="50">
        <f t="shared" si="2"/>
        <v>0</v>
      </c>
      <c r="AH17" s="50">
        <f t="shared" si="2"/>
        <v>150.5</v>
      </c>
    </row>
    <row r="18" spans="1:53" x14ac:dyDescent="0.25">
      <c r="A18" s="116" t="s">
        <v>44</v>
      </c>
      <c r="B18" s="116"/>
      <c r="C18" s="87">
        <v>0.3125</v>
      </c>
      <c r="D18" s="87">
        <v>0.3125</v>
      </c>
      <c r="E18" s="87"/>
      <c r="F18" s="87"/>
      <c r="G18" s="87"/>
      <c r="H18" s="87">
        <v>0.3125</v>
      </c>
      <c r="I18" s="87">
        <v>0.3125</v>
      </c>
      <c r="J18" s="87">
        <v>0.3125</v>
      </c>
      <c r="K18" s="87">
        <v>0.3125</v>
      </c>
      <c r="L18" s="87"/>
      <c r="M18" s="87"/>
      <c r="N18" s="87">
        <v>0.3125</v>
      </c>
      <c r="O18" s="87">
        <v>0.3125</v>
      </c>
      <c r="P18" s="87">
        <v>0.3125</v>
      </c>
      <c r="Q18" s="87">
        <v>0.3125</v>
      </c>
      <c r="R18" s="87">
        <v>0.3125</v>
      </c>
      <c r="S18" s="87"/>
      <c r="T18" s="87"/>
      <c r="U18" s="87">
        <v>0.3125</v>
      </c>
      <c r="V18" s="87">
        <v>0.3125</v>
      </c>
      <c r="W18" s="87">
        <v>0.3125</v>
      </c>
      <c r="X18" s="87">
        <v>0.3125</v>
      </c>
      <c r="Y18" s="87"/>
      <c r="Z18" s="87"/>
      <c r="AA18" s="87"/>
      <c r="AB18" s="87">
        <v>0.3125</v>
      </c>
      <c r="AC18" s="87">
        <v>0.3125</v>
      </c>
      <c r="AD18" s="87">
        <v>0.3125</v>
      </c>
      <c r="AE18" s="87">
        <v>0.3125</v>
      </c>
      <c r="AF18" s="87">
        <v>0.3125</v>
      </c>
      <c r="AG18" s="87"/>
      <c r="AH18" s="41"/>
    </row>
    <row r="19" spans="1:53" x14ac:dyDescent="0.25">
      <c r="A19" s="117" t="s">
        <v>43</v>
      </c>
      <c r="B19" s="117"/>
      <c r="C19" s="87">
        <v>0.64583333333333337</v>
      </c>
      <c r="D19" s="87">
        <v>0.64583333333333337</v>
      </c>
      <c r="E19" s="87"/>
      <c r="F19" s="87"/>
      <c r="G19" s="87"/>
      <c r="H19" s="87">
        <v>0.64583333333333337</v>
      </c>
      <c r="I19" s="87">
        <v>0.72916666666666663</v>
      </c>
      <c r="J19" s="87">
        <v>0.64583333333333337</v>
      </c>
      <c r="K19" s="87">
        <v>0.64583333333333337</v>
      </c>
      <c r="L19" s="87"/>
      <c r="M19" s="87"/>
      <c r="N19" s="87">
        <v>0.64583333333333337</v>
      </c>
      <c r="O19" s="87">
        <v>0.64583333333333337</v>
      </c>
      <c r="P19" s="87">
        <v>0.72916666666666663</v>
      </c>
      <c r="Q19" s="87">
        <v>0.64583333333333337</v>
      </c>
      <c r="R19" s="87">
        <v>0.64583333333333337</v>
      </c>
      <c r="S19" s="87"/>
      <c r="T19" s="87"/>
      <c r="U19" s="87">
        <v>0.64583333333333337</v>
      </c>
      <c r="V19" s="87">
        <v>0.64583333333333337</v>
      </c>
      <c r="W19" s="87">
        <v>0.72916666666666663</v>
      </c>
      <c r="X19" s="87">
        <v>0.64583333333333337</v>
      </c>
      <c r="Y19" s="87"/>
      <c r="Z19" s="87"/>
      <c r="AA19" s="87"/>
      <c r="AB19" s="87">
        <v>0.64583333333333337</v>
      </c>
      <c r="AC19" s="87">
        <v>0.64583333333333337</v>
      </c>
      <c r="AD19" s="87">
        <v>0.72916666666666663</v>
      </c>
      <c r="AE19" s="87">
        <v>0.64583333333333337</v>
      </c>
      <c r="AF19" s="87">
        <v>0.64583333333333337</v>
      </c>
      <c r="AG19" s="87"/>
      <c r="AH19" s="42"/>
    </row>
    <row r="20" spans="1:53" x14ac:dyDescent="0.25">
      <c r="A20" s="113" t="s">
        <v>42</v>
      </c>
      <c r="B20" s="113"/>
      <c r="C20" s="51">
        <f>C19-C18</f>
        <v>0.33333333333333337</v>
      </c>
      <c r="D20" s="51">
        <f t="shared" ref="D20:AG20" si="3">D19-D18</f>
        <v>0.33333333333333337</v>
      </c>
      <c r="E20" s="51">
        <f>E19-E18</f>
        <v>0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0.41666666666666663</v>
      </c>
      <c r="J20" s="51">
        <f t="shared" si="3"/>
        <v>0.33333333333333337</v>
      </c>
      <c r="K20" s="51">
        <f t="shared" si="3"/>
        <v>0.33333333333333337</v>
      </c>
      <c r="L20" s="51">
        <f t="shared" si="3"/>
        <v>0</v>
      </c>
      <c r="M20" s="51">
        <f t="shared" si="3"/>
        <v>0</v>
      </c>
      <c r="N20" s="51">
        <f t="shared" si="3"/>
        <v>0.33333333333333337</v>
      </c>
      <c r="O20" s="51">
        <f t="shared" si="3"/>
        <v>0.33333333333333337</v>
      </c>
      <c r="P20" s="51">
        <f t="shared" si="3"/>
        <v>0.41666666666666663</v>
      </c>
      <c r="Q20" s="51">
        <f t="shared" si="3"/>
        <v>0.33333333333333337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0.33333333333333337</v>
      </c>
      <c r="V20" s="51">
        <f t="shared" si="3"/>
        <v>0.33333333333333337</v>
      </c>
      <c r="W20" s="51">
        <f t="shared" si="3"/>
        <v>0.41666666666666663</v>
      </c>
      <c r="X20" s="51">
        <f t="shared" si="3"/>
        <v>0.33333333333333337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0.33333333333333337</v>
      </c>
      <c r="AC20" s="51">
        <f t="shared" si="3"/>
        <v>0.33333333333333337</v>
      </c>
      <c r="AD20" s="51">
        <f t="shared" si="3"/>
        <v>0.41666666666666663</v>
      </c>
      <c r="AE20" s="51">
        <f t="shared" si="3"/>
        <v>0.33333333333333337</v>
      </c>
      <c r="AF20" s="51">
        <f t="shared" si="3"/>
        <v>0.33333333333333337</v>
      </c>
      <c r="AG20" s="51">
        <f t="shared" si="3"/>
        <v>0</v>
      </c>
      <c r="AH20" s="43"/>
    </row>
    <row r="21" spans="1:53" x14ac:dyDescent="0.25">
      <c r="A21" s="112" t="s">
        <v>54</v>
      </c>
      <c r="B21" s="113"/>
      <c r="C21" s="55">
        <f>(C20-INT(C20))*24</f>
        <v>8</v>
      </c>
      <c r="D21" s="55">
        <f>(D20-INT(D20))*24</f>
        <v>8</v>
      </c>
      <c r="E21" s="55">
        <f t="shared" ref="E21:AG21" si="4">(E20-INT(E20))*24</f>
        <v>0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10</v>
      </c>
      <c r="J21" s="55">
        <f t="shared" si="4"/>
        <v>8</v>
      </c>
      <c r="K21" s="55">
        <f t="shared" si="4"/>
        <v>8</v>
      </c>
      <c r="L21" s="55">
        <f t="shared" si="4"/>
        <v>0</v>
      </c>
      <c r="M21" s="55">
        <f t="shared" si="4"/>
        <v>0</v>
      </c>
      <c r="N21" s="55">
        <f t="shared" si="4"/>
        <v>8</v>
      </c>
      <c r="O21" s="55">
        <f t="shared" si="4"/>
        <v>8</v>
      </c>
      <c r="P21" s="55">
        <f t="shared" si="4"/>
        <v>10</v>
      </c>
      <c r="Q21" s="55">
        <f t="shared" si="4"/>
        <v>8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8</v>
      </c>
      <c r="V21" s="55">
        <f t="shared" si="4"/>
        <v>8</v>
      </c>
      <c r="W21" s="55">
        <f t="shared" si="4"/>
        <v>10</v>
      </c>
      <c r="X21" s="55">
        <f t="shared" si="4"/>
        <v>8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8</v>
      </c>
      <c r="AC21" s="55">
        <f t="shared" si="4"/>
        <v>8</v>
      </c>
      <c r="AD21" s="55">
        <f t="shared" si="4"/>
        <v>10</v>
      </c>
      <c r="AE21" s="55">
        <f t="shared" si="4"/>
        <v>8</v>
      </c>
      <c r="AF21" s="55">
        <f t="shared" si="4"/>
        <v>8</v>
      </c>
      <c r="AG21" s="55">
        <f t="shared" si="4"/>
        <v>0</v>
      </c>
      <c r="AH21" s="43"/>
    </row>
    <row r="22" spans="1:53" x14ac:dyDescent="0.25">
      <c r="A22" s="70" t="s">
        <v>41</v>
      </c>
      <c r="B22" s="70"/>
      <c r="C22" s="54"/>
      <c r="D22" s="165"/>
      <c r="E22" s="165"/>
      <c r="F22" s="165"/>
      <c r="G22" s="54" t="s">
        <v>68</v>
      </c>
      <c r="H22" s="165"/>
      <c r="I22" s="165"/>
      <c r="J22" s="165"/>
      <c r="K22" s="54"/>
      <c r="L22" s="165"/>
      <c r="M22" s="54"/>
      <c r="N22" s="54"/>
      <c r="O22" s="165" t="s">
        <v>75</v>
      </c>
      <c r="P22" s="54"/>
      <c r="Q22" s="165"/>
      <c r="R22" s="165"/>
      <c r="S22" s="54"/>
      <c r="T22" s="165"/>
      <c r="U22" s="54"/>
      <c r="V22" s="54"/>
      <c r="W22" s="52"/>
      <c r="X22" s="165"/>
      <c r="Y22" s="54" t="s">
        <v>67</v>
      </c>
      <c r="Z22" s="165"/>
      <c r="AA22" s="54"/>
      <c r="AB22" s="54"/>
      <c r="AC22" s="165"/>
      <c r="AD22" s="165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29" t="s">
        <v>40</v>
      </c>
      <c r="B24" s="130"/>
      <c r="K24" s="133" t="s">
        <v>55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  <c r="AS24" s="1">
        <v>2016</v>
      </c>
      <c r="AU24" s="1">
        <f>MONTH(DATEVALUE(X3&amp;" 1"))</f>
        <v>6</v>
      </c>
      <c r="AV24" s="126" t="s">
        <v>39</v>
      </c>
      <c r="AW24" s="127"/>
      <c r="AX24" s="127"/>
      <c r="AY24" s="127"/>
      <c r="AZ24" s="128"/>
      <c r="BA24" s="7">
        <f>DATE($AF$3,1,1)</f>
        <v>44927</v>
      </c>
    </row>
    <row r="25" spans="1:53" ht="15.75" thickBot="1" x14ac:dyDescent="0.3">
      <c r="A25" s="131"/>
      <c r="B25" s="132"/>
      <c r="K25" s="136" t="s">
        <v>72</v>
      </c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8"/>
      <c r="AS25" s="1">
        <v>2017</v>
      </c>
      <c r="AV25" s="126" t="s">
        <v>38</v>
      </c>
      <c r="AW25" s="127"/>
      <c r="AX25" s="127"/>
      <c r="AY25" s="127"/>
      <c r="AZ25" s="128"/>
      <c r="BA25" s="7">
        <f>DATE($AF$3,1,6)</f>
        <v>44932</v>
      </c>
    </row>
    <row r="26" spans="1:53" ht="21" customHeight="1" x14ac:dyDescent="0.25">
      <c r="A26" s="25" t="s">
        <v>37</v>
      </c>
      <c r="B26" s="24">
        <v>146.5</v>
      </c>
      <c r="K26" s="139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39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1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7.5</v>
      </c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1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39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1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39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1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42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4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88">
        <v>0</v>
      </c>
      <c r="K32" s="142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4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89">
        <v>0</v>
      </c>
      <c r="K33" s="142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4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165</v>
      </c>
      <c r="K34" s="142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4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45110</v>
      </c>
      <c r="K35" s="142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4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45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7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24" t="s">
        <v>9</v>
      </c>
      <c r="C38" s="124"/>
      <c r="D38" s="124"/>
      <c r="E38" s="125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5:AG6">
    <cfRule type="expression" dxfId="22" priority="66">
      <formula>OR(WEEKDAY(C$6,2)=6,WEEKDAY(C$6,2)=7)</formula>
    </cfRule>
    <cfRule type="expression" dxfId="21" priority="67">
      <formula>VLOOKUP(C$6,$BA$24:$BA$38,1,0)</formula>
    </cfRule>
  </conditionalFormatting>
  <conditionalFormatting sqref="C17:AG19">
    <cfRule type="cellIs" dxfId="18" priority="5" operator="greaterThan">
      <formula>12</formula>
    </cfRule>
  </conditionalFormatting>
  <conditionalFormatting sqref="C23:AG23">
    <cfRule type="cellIs" dxfId="17" priority="4" operator="greaterThan">
      <formula>12</formula>
    </cfRule>
  </conditionalFormatting>
  <conditionalFormatting sqref="AH20:AH21">
    <cfRule type="cellIs" dxfId="16" priority="64" operator="greaterThan">
      <formula>12</formula>
    </cfRule>
  </conditionalFormatting>
  <conditionalFormatting sqref="C10:AG16">
    <cfRule type="expression" dxfId="4" priority="2">
      <formula>OR(WEEKDAY(C$6,2)=6,WEEKDAY(C$6,2)=7)</formula>
    </cfRule>
    <cfRule type="expression" dxfId="3" priority="3">
      <formula>VLOOKUP(C$6,$BA$24:$BA$38,1,0)</formula>
    </cfRule>
  </conditionalFormatting>
  <conditionalFormatting sqref="C22:AG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71A5C53D-543A-4813-A17C-70B0DB9DFE9A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opLeftCell="A2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15.75" thickBot="1" x14ac:dyDescent="0.3">
      <c r="A3" s="100" t="s">
        <v>53</v>
      </c>
      <c r="B3" s="101"/>
      <c r="C3" s="101"/>
      <c r="D3" s="101"/>
      <c r="E3" s="101"/>
      <c r="F3" s="101"/>
      <c r="G3" s="102"/>
      <c r="H3" s="106" t="s">
        <v>52</v>
      </c>
      <c r="I3" s="107"/>
      <c r="J3" s="108"/>
      <c r="K3" s="94"/>
      <c r="L3" s="95"/>
      <c r="M3" s="95"/>
      <c r="N3" s="95"/>
      <c r="O3" s="95"/>
      <c r="P3" s="95"/>
      <c r="Q3" s="95"/>
      <c r="R3" s="95"/>
      <c r="S3" s="95"/>
      <c r="T3" s="95"/>
      <c r="U3" s="96"/>
      <c r="V3" s="109" t="s">
        <v>51</v>
      </c>
      <c r="W3" s="111"/>
      <c r="X3" s="103" t="s">
        <v>12</v>
      </c>
      <c r="Y3" s="104"/>
      <c r="Z3" s="104"/>
      <c r="AA3" s="104"/>
      <c r="AB3" s="104"/>
      <c r="AC3" s="105"/>
      <c r="AD3" s="109" t="s">
        <v>50</v>
      </c>
      <c r="AE3" s="110"/>
      <c r="AF3" s="97">
        <v>2023</v>
      </c>
      <c r="AG3" s="98"/>
      <c r="AH3" s="99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 t="str">
        <f>IF(OR(DAY(DATE($AF$3,$AU$24+1,0))=28,DAY(DATE($AF$3,$AU$24+1,0))=29),"",IF(DAY(DATE($AF$3,$AU$24+1,0))=30,"",31))</f>
        <v/>
      </c>
      <c r="AH5" s="91" t="s">
        <v>48</v>
      </c>
    </row>
    <row r="6" spans="1:34" ht="15.75" thickBot="1" x14ac:dyDescent="0.3">
      <c r="A6" s="114"/>
      <c r="B6" s="115"/>
      <c r="C6" s="31">
        <f t="shared" ref="C6:AD6" si="0">(DATE($AF$3,$AU$24,C5))</f>
        <v>45078</v>
      </c>
      <c r="D6" s="30">
        <f t="shared" si="0"/>
        <v>45079</v>
      </c>
      <c r="E6" s="30">
        <f t="shared" si="0"/>
        <v>45080</v>
      </c>
      <c r="F6" s="30">
        <f t="shared" si="0"/>
        <v>45081</v>
      </c>
      <c r="G6" s="30">
        <f t="shared" si="0"/>
        <v>45082</v>
      </c>
      <c r="H6" s="30">
        <f t="shared" si="0"/>
        <v>45083</v>
      </c>
      <c r="I6" s="30">
        <f t="shared" si="0"/>
        <v>45084</v>
      </c>
      <c r="J6" s="30">
        <f t="shared" si="0"/>
        <v>45085</v>
      </c>
      <c r="K6" s="30">
        <f t="shared" si="0"/>
        <v>45086</v>
      </c>
      <c r="L6" s="30">
        <f t="shared" si="0"/>
        <v>45087</v>
      </c>
      <c r="M6" s="30">
        <f t="shared" si="0"/>
        <v>45088</v>
      </c>
      <c r="N6" s="30">
        <f t="shared" si="0"/>
        <v>45089</v>
      </c>
      <c r="O6" s="30">
        <f t="shared" si="0"/>
        <v>45090</v>
      </c>
      <c r="P6" s="30">
        <f t="shared" si="0"/>
        <v>45091</v>
      </c>
      <c r="Q6" s="30">
        <f t="shared" si="0"/>
        <v>45092</v>
      </c>
      <c r="R6" s="30">
        <f t="shared" si="0"/>
        <v>45093</v>
      </c>
      <c r="S6" s="30">
        <f t="shared" si="0"/>
        <v>45094</v>
      </c>
      <c r="T6" s="30">
        <f t="shared" si="0"/>
        <v>45095</v>
      </c>
      <c r="U6" s="30">
        <f t="shared" si="0"/>
        <v>45096</v>
      </c>
      <c r="V6" s="30">
        <f t="shared" si="0"/>
        <v>45097</v>
      </c>
      <c r="W6" s="30">
        <f t="shared" si="0"/>
        <v>45098</v>
      </c>
      <c r="X6" s="30">
        <f t="shared" si="0"/>
        <v>45099</v>
      </c>
      <c r="Y6" s="30">
        <f t="shared" si="0"/>
        <v>45100</v>
      </c>
      <c r="Z6" s="30">
        <f t="shared" si="0"/>
        <v>45101</v>
      </c>
      <c r="AA6" s="30">
        <f t="shared" si="0"/>
        <v>45102</v>
      </c>
      <c r="AB6" s="30">
        <f t="shared" si="0"/>
        <v>45103</v>
      </c>
      <c r="AC6" s="30">
        <f t="shared" si="0"/>
        <v>45104</v>
      </c>
      <c r="AD6" s="30">
        <f t="shared" si="0"/>
        <v>45105</v>
      </c>
      <c r="AE6" s="30">
        <f>IF(ISERROR(DATE($AF$3,$AU$24,AE5)),"",(DATE($AF$3,$AU$24,AE5)))</f>
        <v>45106</v>
      </c>
      <c r="AF6" s="30">
        <f>IF(ISERROR(DATE($AF$3,$AU$24,AF5)),"",(DATE($AF$3,$AU$24,AF5)))</f>
        <v>45107</v>
      </c>
      <c r="AG6" s="77" t="str">
        <f>IF(ISERROR(DATE($AF$3,$AU$24,AG5)),"",(DATE($AF$3,$AU$24,AG5)))</f>
        <v/>
      </c>
      <c r="AH6" s="92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.75" thickBot="1" x14ac:dyDescent="0.3">
      <c r="A8" s="120" t="s">
        <v>61</v>
      </c>
      <c r="B8" s="121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39" x14ac:dyDescent="0.25">
      <c r="A10" s="65" t="s">
        <v>56</v>
      </c>
      <c r="B10" s="85" t="s">
        <v>71</v>
      </c>
      <c r="C10" s="40">
        <v>7.5</v>
      </c>
      <c r="D10" s="40">
        <v>7.5</v>
      </c>
      <c r="E10" s="40"/>
      <c r="F10" s="40"/>
      <c r="G10" s="40"/>
      <c r="H10" s="40">
        <v>7.5</v>
      </c>
      <c r="I10" s="40">
        <v>7.5</v>
      </c>
      <c r="J10" s="40">
        <v>7.5</v>
      </c>
      <c r="K10" s="40">
        <v>7.5</v>
      </c>
      <c r="L10" s="40"/>
      <c r="M10" s="40"/>
      <c r="N10" s="40">
        <v>7.5</v>
      </c>
      <c r="O10" s="40">
        <v>4</v>
      </c>
      <c r="P10" s="40">
        <v>7.5</v>
      </c>
      <c r="Q10" s="40">
        <v>7.5</v>
      </c>
      <c r="R10" s="40">
        <v>7.5</v>
      </c>
      <c r="S10" s="40"/>
      <c r="T10" s="40"/>
      <c r="U10" s="40">
        <v>7.5</v>
      </c>
      <c r="V10" s="40">
        <v>7.5</v>
      </c>
      <c r="W10" s="40">
        <v>7.5</v>
      </c>
      <c r="X10" s="40">
        <v>7.5</v>
      </c>
      <c r="Y10" s="40"/>
      <c r="Z10" s="40"/>
      <c r="AA10" s="40"/>
      <c r="AB10" s="40">
        <v>7.5</v>
      </c>
      <c r="AC10" s="40">
        <v>7.5</v>
      </c>
      <c r="AD10" s="40">
        <v>7.5</v>
      </c>
      <c r="AE10" s="40">
        <v>7.5</v>
      </c>
      <c r="AF10" s="40">
        <v>7.5</v>
      </c>
      <c r="AG10" s="40"/>
      <c r="AH10" s="83">
        <f t="shared" ref="AH10:AH16" si="1">SUM(C10:AG10)</f>
        <v>146.5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.75" thickBot="1" x14ac:dyDescent="0.3">
      <c r="A12" s="122" t="s">
        <v>62</v>
      </c>
      <c r="B12" s="123"/>
      <c r="C12" s="57"/>
      <c r="D12" s="58"/>
      <c r="E12" s="59"/>
      <c r="F12" s="59"/>
      <c r="G12" s="58"/>
      <c r="H12" s="59"/>
      <c r="I12" s="58"/>
      <c r="J12" s="58"/>
      <c r="K12" s="58"/>
      <c r="L12" s="59"/>
      <c r="M12" s="59"/>
      <c r="N12" s="58"/>
      <c r="O12" s="59"/>
      <c r="P12" s="58"/>
      <c r="Q12" s="58"/>
      <c r="R12" s="58"/>
      <c r="S12" s="59"/>
      <c r="T12" s="59"/>
      <c r="U12" s="58"/>
      <c r="V12" s="59"/>
      <c r="W12" s="58"/>
      <c r="X12" s="58"/>
      <c r="Y12" s="58"/>
      <c r="Z12" s="59"/>
      <c r="AA12" s="59"/>
      <c r="AB12" s="58"/>
      <c r="AC12" s="59"/>
      <c r="AD12" s="58"/>
      <c r="AE12" s="58"/>
      <c r="AF12" s="58"/>
      <c r="AG12" s="59"/>
      <c r="AH12" s="83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0"/>
      <c r="I13" s="48"/>
      <c r="J13" s="48"/>
      <c r="K13" s="48"/>
      <c r="L13" s="40"/>
      <c r="M13" s="40"/>
      <c r="N13" s="48"/>
      <c r="O13" s="40"/>
      <c r="P13" s="48"/>
      <c r="Q13" s="48"/>
      <c r="R13" s="48"/>
      <c r="S13" s="40"/>
      <c r="T13" s="40"/>
      <c r="U13" s="48"/>
      <c r="V13" s="40"/>
      <c r="W13" s="48"/>
      <c r="X13" s="48"/>
      <c r="Y13" s="48"/>
      <c r="Z13" s="40"/>
      <c r="AA13" s="40"/>
      <c r="AB13" s="48"/>
      <c r="AC13" s="40"/>
      <c r="AD13" s="48"/>
      <c r="AE13" s="48"/>
      <c r="AF13" s="48"/>
      <c r="AG13" s="40"/>
      <c r="AH13" s="83">
        <f t="shared" si="1"/>
        <v>0</v>
      </c>
    </row>
    <row r="14" spans="1:34" x14ac:dyDescent="0.25">
      <c r="A14" s="118" t="s">
        <v>63</v>
      </c>
      <c r="B14" s="119"/>
      <c r="C14" s="60"/>
      <c r="D14" s="61"/>
      <c r="E14" s="62"/>
      <c r="F14" s="62"/>
      <c r="G14" s="62"/>
      <c r="H14" s="62"/>
      <c r="I14" s="62"/>
      <c r="J14" s="61"/>
      <c r="K14" s="61"/>
      <c r="L14" s="62"/>
      <c r="M14" s="62"/>
      <c r="N14" s="62"/>
      <c r="O14" s="62"/>
      <c r="P14" s="62"/>
      <c r="Q14" s="61"/>
      <c r="R14" s="61"/>
      <c r="S14" s="62"/>
      <c r="T14" s="62"/>
      <c r="U14" s="62"/>
      <c r="V14" s="62"/>
      <c r="W14" s="62"/>
      <c r="X14" s="61"/>
      <c r="Y14" s="61"/>
      <c r="Z14" s="62"/>
      <c r="AA14" s="62"/>
      <c r="AB14" s="62"/>
      <c r="AC14" s="62"/>
      <c r="AD14" s="62"/>
      <c r="AE14" s="61"/>
      <c r="AF14" s="61"/>
      <c r="AG14" s="62"/>
      <c r="AH14" s="83"/>
    </row>
    <row r="15" spans="1:34" ht="26.25" x14ac:dyDescent="0.25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" customHeight="1" thickBot="1" x14ac:dyDescent="0.3">
      <c r="A16" s="90" t="s">
        <v>59</v>
      </c>
      <c r="B16" s="75" t="s">
        <v>69</v>
      </c>
      <c r="C16" s="73"/>
      <c r="D16" s="48"/>
      <c r="E16" s="48"/>
      <c r="F16" s="48"/>
      <c r="G16" s="48"/>
      <c r="H16" s="48"/>
      <c r="I16" s="48">
        <v>1</v>
      </c>
      <c r="J16" s="48"/>
      <c r="K16" s="48"/>
      <c r="L16" s="48"/>
      <c r="M16" s="48"/>
      <c r="N16" s="48"/>
      <c r="O16" s="48"/>
      <c r="P16" s="48">
        <v>1</v>
      </c>
      <c r="Q16" s="48"/>
      <c r="R16" s="48"/>
      <c r="S16" s="48"/>
      <c r="T16" s="48"/>
      <c r="U16" s="48"/>
      <c r="V16" s="48"/>
      <c r="W16" s="48">
        <v>1</v>
      </c>
      <c r="X16" s="48"/>
      <c r="Y16" s="48"/>
      <c r="Z16" s="48"/>
      <c r="AA16" s="48"/>
      <c r="AB16" s="48"/>
      <c r="AC16" s="48"/>
      <c r="AD16" s="48">
        <v>1</v>
      </c>
      <c r="AE16" s="48"/>
      <c r="AF16" s="48"/>
      <c r="AG16" s="48"/>
      <c r="AH16" s="84">
        <f t="shared" si="1"/>
        <v>4</v>
      </c>
    </row>
    <row r="17" spans="1:53" ht="15.75" thickBot="1" x14ac:dyDescent="0.3">
      <c r="B17" s="27" t="s">
        <v>45</v>
      </c>
      <c r="C17" s="49">
        <f t="shared" ref="C17:AH17" si="2">SUM(C10:C16)</f>
        <v>7.5</v>
      </c>
      <c r="D17" s="49">
        <f t="shared" si="2"/>
        <v>7.5</v>
      </c>
      <c r="E17" s="49">
        <f t="shared" si="2"/>
        <v>0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8.5</v>
      </c>
      <c r="J17" s="49">
        <f t="shared" si="2"/>
        <v>7.5</v>
      </c>
      <c r="K17" s="49">
        <f t="shared" si="2"/>
        <v>7.5</v>
      </c>
      <c r="L17" s="49">
        <f t="shared" si="2"/>
        <v>0</v>
      </c>
      <c r="M17" s="49">
        <f t="shared" si="2"/>
        <v>0</v>
      </c>
      <c r="N17" s="49">
        <f t="shared" si="2"/>
        <v>7.5</v>
      </c>
      <c r="O17" s="49">
        <f t="shared" si="2"/>
        <v>4</v>
      </c>
      <c r="P17" s="49">
        <f t="shared" si="2"/>
        <v>8.5</v>
      </c>
      <c r="Q17" s="49">
        <f t="shared" si="2"/>
        <v>7.5</v>
      </c>
      <c r="R17" s="49">
        <f t="shared" si="2"/>
        <v>7.5</v>
      </c>
      <c r="S17" s="49">
        <f t="shared" si="2"/>
        <v>0</v>
      </c>
      <c r="T17" s="49">
        <f t="shared" si="2"/>
        <v>0</v>
      </c>
      <c r="U17" s="49">
        <f t="shared" si="2"/>
        <v>7.5</v>
      </c>
      <c r="V17" s="49">
        <f t="shared" si="2"/>
        <v>7.5</v>
      </c>
      <c r="W17" s="49">
        <f t="shared" si="2"/>
        <v>8.5</v>
      </c>
      <c r="X17" s="49">
        <f t="shared" si="2"/>
        <v>7.5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7.5</v>
      </c>
      <c r="AC17" s="49">
        <f t="shared" si="2"/>
        <v>7.5</v>
      </c>
      <c r="AD17" s="49">
        <f t="shared" si="2"/>
        <v>8.5</v>
      </c>
      <c r="AE17" s="49">
        <f t="shared" si="2"/>
        <v>7.5</v>
      </c>
      <c r="AF17" s="49">
        <f t="shared" si="2"/>
        <v>7.5</v>
      </c>
      <c r="AG17" s="50">
        <f t="shared" si="2"/>
        <v>0</v>
      </c>
      <c r="AH17" s="50">
        <f t="shared" si="2"/>
        <v>150.5</v>
      </c>
    </row>
    <row r="18" spans="1:53" x14ac:dyDescent="0.25">
      <c r="A18" s="116" t="s">
        <v>44</v>
      </c>
      <c r="B18" s="116"/>
      <c r="C18" s="87">
        <v>0.3125</v>
      </c>
      <c r="D18" s="87">
        <v>0.3125</v>
      </c>
      <c r="E18" s="87"/>
      <c r="F18" s="87"/>
      <c r="G18" s="87"/>
      <c r="H18" s="87">
        <v>0.3125</v>
      </c>
      <c r="I18" s="87">
        <v>0.3125</v>
      </c>
      <c r="J18" s="87">
        <v>0.3125</v>
      </c>
      <c r="K18" s="87">
        <v>0.3125</v>
      </c>
      <c r="L18" s="87"/>
      <c r="M18" s="87"/>
      <c r="N18" s="87">
        <v>0.3125</v>
      </c>
      <c r="O18" s="87">
        <v>0.3125</v>
      </c>
      <c r="P18" s="87">
        <v>0.3125</v>
      </c>
      <c r="Q18" s="87">
        <v>0.3125</v>
      </c>
      <c r="R18" s="87">
        <v>0.3125</v>
      </c>
      <c r="S18" s="87"/>
      <c r="T18" s="87"/>
      <c r="U18" s="87">
        <v>0.3125</v>
      </c>
      <c r="V18" s="87">
        <v>0.3125</v>
      </c>
      <c r="W18" s="87">
        <v>0.3125</v>
      </c>
      <c r="X18" s="87">
        <v>0.3125</v>
      </c>
      <c r="Y18" s="87"/>
      <c r="Z18" s="87"/>
      <c r="AA18" s="87"/>
      <c r="AB18" s="87">
        <v>0.3125</v>
      </c>
      <c r="AC18" s="87">
        <v>0.3125</v>
      </c>
      <c r="AD18" s="87">
        <v>0.3125</v>
      </c>
      <c r="AE18" s="87">
        <v>0.3125</v>
      </c>
      <c r="AF18" s="87">
        <v>0.3125</v>
      </c>
      <c r="AG18" s="87"/>
      <c r="AH18" s="41"/>
    </row>
    <row r="19" spans="1:53" x14ac:dyDescent="0.25">
      <c r="A19" s="117" t="s">
        <v>43</v>
      </c>
      <c r="B19" s="117"/>
      <c r="C19" s="87">
        <v>0.64583333333333337</v>
      </c>
      <c r="D19" s="87">
        <v>0.64583333333333337</v>
      </c>
      <c r="E19" s="87"/>
      <c r="F19" s="87"/>
      <c r="G19" s="87"/>
      <c r="H19" s="87">
        <v>0.64583333333333337</v>
      </c>
      <c r="I19" s="87">
        <v>0.72916666666666663</v>
      </c>
      <c r="J19" s="87">
        <v>0.64583333333333337</v>
      </c>
      <c r="K19" s="87">
        <v>0.64583333333333337</v>
      </c>
      <c r="L19" s="87"/>
      <c r="M19" s="87"/>
      <c r="N19" s="87">
        <v>0.64583333333333337</v>
      </c>
      <c r="O19" s="87">
        <v>0.64583333333333337</v>
      </c>
      <c r="P19" s="87">
        <v>0.72916666666666663</v>
      </c>
      <c r="Q19" s="87">
        <v>0.64583333333333337</v>
      </c>
      <c r="R19" s="87">
        <v>0.64583333333333337</v>
      </c>
      <c r="S19" s="87"/>
      <c r="T19" s="87"/>
      <c r="U19" s="87">
        <v>0.64583333333333337</v>
      </c>
      <c r="V19" s="87">
        <v>0.64583333333333337</v>
      </c>
      <c r="W19" s="87">
        <v>0.72916666666666663</v>
      </c>
      <c r="X19" s="87">
        <v>0.64583333333333337</v>
      </c>
      <c r="Y19" s="87"/>
      <c r="Z19" s="87"/>
      <c r="AA19" s="87"/>
      <c r="AB19" s="87">
        <v>0.64583333333333337</v>
      </c>
      <c r="AC19" s="87">
        <v>0.64583333333333337</v>
      </c>
      <c r="AD19" s="87">
        <v>0.72916666666666663</v>
      </c>
      <c r="AE19" s="87">
        <v>0.64583333333333337</v>
      </c>
      <c r="AF19" s="87">
        <v>0.64583333333333337</v>
      </c>
      <c r="AG19" s="87"/>
      <c r="AH19" s="42"/>
    </row>
    <row r="20" spans="1:53" x14ac:dyDescent="0.25">
      <c r="A20" s="113" t="s">
        <v>42</v>
      </c>
      <c r="B20" s="113"/>
      <c r="C20" s="51">
        <f>C19-C18</f>
        <v>0.33333333333333337</v>
      </c>
      <c r="D20" s="51">
        <f t="shared" ref="D20:AG20" si="3">D19-D18</f>
        <v>0.33333333333333337</v>
      </c>
      <c r="E20" s="51">
        <f>E19-E18</f>
        <v>0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0.41666666666666663</v>
      </c>
      <c r="J20" s="51">
        <f t="shared" si="3"/>
        <v>0.33333333333333337</v>
      </c>
      <c r="K20" s="51">
        <f t="shared" si="3"/>
        <v>0.33333333333333337</v>
      </c>
      <c r="L20" s="51">
        <f t="shared" si="3"/>
        <v>0</v>
      </c>
      <c r="M20" s="51">
        <f t="shared" si="3"/>
        <v>0</v>
      </c>
      <c r="N20" s="51">
        <f t="shared" si="3"/>
        <v>0.33333333333333337</v>
      </c>
      <c r="O20" s="51">
        <f t="shared" si="3"/>
        <v>0.33333333333333337</v>
      </c>
      <c r="P20" s="51">
        <f t="shared" si="3"/>
        <v>0.41666666666666663</v>
      </c>
      <c r="Q20" s="51">
        <f t="shared" si="3"/>
        <v>0.33333333333333337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0.33333333333333337</v>
      </c>
      <c r="V20" s="51">
        <f t="shared" si="3"/>
        <v>0.33333333333333337</v>
      </c>
      <c r="W20" s="51">
        <f t="shared" si="3"/>
        <v>0.41666666666666663</v>
      </c>
      <c r="X20" s="51">
        <f t="shared" si="3"/>
        <v>0.33333333333333337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0.33333333333333337</v>
      </c>
      <c r="AC20" s="51">
        <f t="shared" si="3"/>
        <v>0.33333333333333337</v>
      </c>
      <c r="AD20" s="51">
        <f t="shared" si="3"/>
        <v>0.41666666666666663</v>
      </c>
      <c r="AE20" s="51">
        <f t="shared" si="3"/>
        <v>0.33333333333333337</v>
      </c>
      <c r="AF20" s="51">
        <f t="shared" si="3"/>
        <v>0.33333333333333337</v>
      </c>
      <c r="AG20" s="51">
        <f t="shared" si="3"/>
        <v>0</v>
      </c>
      <c r="AH20" s="43"/>
    </row>
    <row r="21" spans="1:53" x14ac:dyDescent="0.25">
      <c r="A21" s="112" t="s">
        <v>54</v>
      </c>
      <c r="B21" s="113"/>
      <c r="C21" s="55">
        <f>(C20-INT(C20))*24</f>
        <v>8</v>
      </c>
      <c r="D21" s="55">
        <f>(D20-INT(D20))*24</f>
        <v>8</v>
      </c>
      <c r="E21" s="55">
        <f t="shared" ref="E21:AG21" si="4">(E20-INT(E20))*24</f>
        <v>0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10</v>
      </c>
      <c r="J21" s="55">
        <f t="shared" si="4"/>
        <v>8</v>
      </c>
      <c r="K21" s="55">
        <f t="shared" si="4"/>
        <v>8</v>
      </c>
      <c r="L21" s="55">
        <f t="shared" si="4"/>
        <v>0</v>
      </c>
      <c r="M21" s="55">
        <f t="shared" si="4"/>
        <v>0</v>
      </c>
      <c r="N21" s="55">
        <f t="shared" si="4"/>
        <v>8</v>
      </c>
      <c r="O21" s="55">
        <f t="shared" si="4"/>
        <v>8</v>
      </c>
      <c r="P21" s="55">
        <f t="shared" si="4"/>
        <v>10</v>
      </c>
      <c r="Q21" s="55">
        <f t="shared" si="4"/>
        <v>8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8</v>
      </c>
      <c r="V21" s="55">
        <f t="shared" si="4"/>
        <v>8</v>
      </c>
      <c r="W21" s="55">
        <f t="shared" si="4"/>
        <v>10</v>
      </c>
      <c r="X21" s="55">
        <f t="shared" si="4"/>
        <v>8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8</v>
      </c>
      <c r="AC21" s="55">
        <f t="shared" si="4"/>
        <v>8</v>
      </c>
      <c r="AD21" s="55">
        <f t="shared" si="4"/>
        <v>10</v>
      </c>
      <c r="AE21" s="55">
        <f t="shared" si="4"/>
        <v>8</v>
      </c>
      <c r="AF21" s="55">
        <f t="shared" si="4"/>
        <v>8</v>
      </c>
      <c r="AG21" s="55">
        <f t="shared" si="4"/>
        <v>0</v>
      </c>
      <c r="AH21" s="43"/>
    </row>
    <row r="22" spans="1:53" x14ac:dyDescent="0.25">
      <c r="A22" s="70" t="s">
        <v>41</v>
      </c>
      <c r="B22" s="70"/>
      <c r="C22" s="54"/>
      <c r="D22" s="165"/>
      <c r="E22" s="165"/>
      <c r="F22" s="165"/>
      <c r="G22" s="54" t="s">
        <v>68</v>
      </c>
      <c r="H22" s="165"/>
      <c r="I22" s="165"/>
      <c r="J22" s="165"/>
      <c r="K22" s="54"/>
      <c r="L22" s="165"/>
      <c r="M22" s="54"/>
      <c r="N22" s="54"/>
      <c r="O22" s="165" t="s">
        <v>75</v>
      </c>
      <c r="P22" s="54"/>
      <c r="Q22" s="165"/>
      <c r="R22" s="165"/>
      <c r="S22" s="54"/>
      <c r="T22" s="165"/>
      <c r="U22" s="54"/>
      <c r="V22" s="54"/>
      <c r="W22" s="52"/>
      <c r="X22" s="165"/>
      <c r="Y22" s="54" t="s">
        <v>67</v>
      </c>
      <c r="Z22" s="165"/>
      <c r="AA22" s="54"/>
      <c r="AB22" s="54"/>
      <c r="AC22" s="165"/>
      <c r="AD22" s="165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29" t="s">
        <v>40</v>
      </c>
      <c r="B24" s="130"/>
      <c r="K24" s="133" t="s">
        <v>55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  <c r="AS24" s="1">
        <v>2016</v>
      </c>
      <c r="AU24" s="1">
        <f>MONTH(DATEVALUE(X3&amp;" 1"))</f>
        <v>6</v>
      </c>
      <c r="AV24" s="126" t="s">
        <v>39</v>
      </c>
      <c r="AW24" s="127"/>
      <c r="AX24" s="127"/>
      <c r="AY24" s="127"/>
      <c r="AZ24" s="128"/>
      <c r="BA24" s="7">
        <f>DATE($AF$3,1,1)</f>
        <v>44927</v>
      </c>
    </row>
    <row r="25" spans="1:53" ht="15.75" customHeight="1" thickBot="1" x14ac:dyDescent="0.3">
      <c r="A25" s="131"/>
      <c r="B25" s="132"/>
      <c r="K25" s="136" t="s">
        <v>73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9"/>
      <c r="AS25" s="1">
        <v>2017</v>
      </c>
      <c r="AV25" s="126" t="s">
        <v>38</v>
      </c>
      <c r="AW25" s="127"/>
      <c r="AX25" s="127"/>
      <c r="AY25" s="127"/>
      <c r="AZ25" s="128"/>
      <c r="BA25" s="7">
        <f>DATE($AF$3,1,6)</f>
        <v>44932</v>
      </c>
    </row>
    <row r="26" spans="1:53" ht="21" customHeight="1" x14ac:dyDescent="0.25">
      <c r="A26" s="25" t="s">
        <v>37</v>
      </c>
      <c r="B26" s="24">
        <v>146.5</v>
      </c>
      <c r="K26" s="150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2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50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7.5</v>
      </c>
      <c r="K28" s="150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50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50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50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2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88">
        <v>0</v>
      </c>
      <c r="K32" s="150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2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89">
        <v>0</v>
      </c>
      <c r="K33" s="150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165</v>
      </c>
      <c r="K34" s="150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2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45110</v>
      </c>
      <c r="K35" s="150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2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53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5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24" t="s">
        <v>9</v>
      </c>
      <c r="C38" s="124"/>
      <c r="D38" s="124"/>
      <c r="E38" s="125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5:AG6">
    <cfRule type="expression" dxfId="15" priority="66">
      <formula>OR(WEEKDAY(C$6,2)=6,WEEKDAY(C$6,2)=7)</formula>
    </cfRule>
    <cfRule type="expression" dxfId="14" priority="67">
      <formula>VLOOKUP(C$6,$BA$24:$BA$38,1,0)</formula>
    </cfRule>
  </conditionalFormatting>
  <conditionalFormatting sqref="C17:AG19">
    <cfRule type="cellIs" dxfId="11" priority="5" operator="greaterThan">
      <formula>12</formula>
    </cfRule>
  </conditionalFormatting>
  <conditionalFormatting sqref="C23:AG23">
    <cfRule type="cellIs" dxfId="10" priority="4" operator="greaterThan">
      <formula>12</formula>
    </cfRule>
  </conditionalFormatting>
  <conditionalFormatting sqref="AH20:AH21">
    <cfRule type="cellIs" dxfId="9" priority="64" operator="greaterThan">
      <formula>12</formula>
    </cfRule>
  </conditionalFormatting>
  <conditionalFormatting sqref="C10:AG16">
    <cfRule type="expression" dxfId="6" priority="2">
      <formula>OR(WEEKDAY(C$6,2)=6,WEEKDAY(C$6,2)=7)</formula>
    </cfRule>
    <cfRule type="expression" dxfId="5" priority="3">
      <formula>VLOOKUP(C$6,$BA$24:$BA$38,1,0)</formula>
    </cfRule>
  </conditionalFormatting>
  <conditionalFormatting sqref="C22:AG22">
    <cfRule type="cellIs" dxfId="1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2DD86731-EC3F-40CB-BEC6-36EFF4E93FAF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6"/>
  </cols>
  <sheetData>
    <row r="1" spans="1:12" ht="15" customHeight="1" x14ac:dyDescent="0.25">
      <c r="A1" s="156" t="s">
        <v>64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x14ac:dyDescent="0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1"/>
    </row>
    <row r="5" spans="1:12" x14ac:dyDescent="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1"/>
    </row>
    <row r="6" spans="1:12" x14ac:dyDescent="0.2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1:12" x14ac:dyDescent="0.2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1:12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1"/>
    </row>
    <row r="9" spans="1:12" x14ac:dyDescent="0.25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1"/>
    </row>
    <row r="10" spans="1:12" x14ac:dyDescent="0.25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1"/>
    </row>
    <row r="11" spans="1:12" x14ac:dyDescent="0.25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1"/>
    </row>
    <row r="12" spans="1:12" x14ac:dyDescent="0.25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x14ac:dyDescent="0.25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1"/>
    </row>
    <row r="14" spans="1:12" x14ac:dyDescent="0.25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x14ac:dyDescent="0.25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/>
    </row>
    <row r="16" spans="1:12" x14ac:dyDescent="0.25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1"/>
    </row>
    <row r="17" spans="1:12" x14ac:dyDescent="0.2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1"/>
    </row>
    <row r="18" spans="1:12" x14ac:dyDescent="0.25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1"/>
    </row>
    <row r="19" spans="1:12" x14ac:dyDescent="0.2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1"/>
    </row>
    <row r="20" spans="1:12" x14ac:dyDescent="0.25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1"/>
    </row>
    <row r="21" spans="1:12" x14ac:dyDescent="0.25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1"/>
    </row>
    <row r="22" spans="1:12" x14ac:dyDescent="0.25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1:12" x14ac:dyDescent="0.25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1"/>
    </row>
    <row r="24" spans="1:12" x14ac:dyDescent="0.25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1"/>
    </row>
    <row r="25" spans="1:12" x14ac:dyDescent="0.25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1"/>
    </row>
    <row r="26" spans="1:12" ht="193.5" customHeight="1" x14ac:dyDescent="0.2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4"/>
    </row>
    <row r="27" spans="1:12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2023-05-30T12:05:11Z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