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ZŠ\"/>
    </mc:Choice>
  </mc:AlternateContent>
  <xr:revisionPtr revIDLastSave="0" documentId="8_{4A783F01-3472-4E74-B670-DF2CF31C97D3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AU v ZŠ" sheetId="6" r:id="rId1"/>
    <sheet name="Inštrukcie k PV" sheetId="5" r:id="rId2"/>
  </sheets>
  <definedNames>
    <definedName name="_xlnm.Print_Area" localSheetId="0">'Pracovný výkaz AU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429B111-D033-4E61-81A0-5B02220B5B8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<sst xmlns="http://schemas.openxmlformats.org/spreadsheetml/2006/main" count="76" uniqueCount="74">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</sst>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5" zoomScale="85" zoomScaleNormal="100" zoomScaleSheetLayoutView="100" workbookViewId="0">
      <selection activeCell="D30" sqref="D30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" thickBot="1" x14ac:dyDescent="0.35">
      <c r="A3" s="97" t="s">
        <v>53</v>
      </c>
      <c r="B3" s="98"/>
      <c r="C3" s="98"/>
      <c r="D3" s="98"/>
      <c r="E3" s="98"/>
      <c r="F3" s="98"/>
      <c r="G3" s="99"/>
      <c r="H3" s="100" t="s">
        <v>52</v>
      </c>
      <c r="I3" s="101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 t="s">
        <v>51</v>
      </c>
      <c r="W3" s="107"/>
      <c r="X3" s="108" t="s">
        <v>22</v>
      </c>
      <c r="Y3" s="109"/>
      <c r="Z3" s="109"/>
      <c r="AA3" s="109"/>
      <c r="AB3" s="109"/>
      <c r="AC3" s="110"/>
      <c r="AD3" s="106" t="s">
        <v>50</v>
      </c>
      <c r="AE3" s="111"/>
      <c r="AF3" s="112">
        <v>2023</v>
      </c>
      <c r="AG3" s="113"/>
      <c r="AH3" s="114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 t="str">
        <f>IF(DAY(DATE($AF$3,AU24+1,0))=28,"",29)</f>
        <v/>
      </c>
      <c r="AF5" s="29" t="str">
        <f>IF(OR(DAY(DATE($AF$3,$AU$24+1,0))=28,DAY(DATE($AF$3,$AU$24+1,0))=29),"",IF(DAY(DATE($AF$3,$AU$24+1,0))=29,"",30))</f>
        <v/>
      </c>
      <c r="AG5" s="73" t="str">
        <f>IF(OR(DAY(DATE($AF$3,$AU$24+1,0))=28,DAY(DATE($AF$3,$AU$24+1,0))=29),"",IF(DAY(DATE($AF$3,$AU$24+1,0))=30,"",31))</f>
        <v/>
      </c>
      <c r="AH5" s="115" t="s">
        <v>48</v>
      </c>
    </row>
    <row r="6" spans="1:34" ht="15" thickBot="1" x14ac:dyDescent="0.35">
      <c r="A6" s="117"/>
      <c r="B6" s="118"/>
      <c r="C6" s="28">
        <f t="shared" ref="C6:AD6" si="0">(DATE($AF$3,$AU$24,C5))</f>
        <v>44958</v>
      </c>
      <c r="D6" s="27">
        <f t="shared" si="0"/>
        <v>44959</v>
      </c>
      <c r="E6" s="27">
        <f t="shared" si="0"/>
        <v>44960</v>
      </c>
      <c r="F6" s="27">
        <f t="shared" si="0"/>
        <v>44961</v>
      </c>
      <c r="G6" s="27">
        <f t="shared" si="0"/>
        <v>44962</v>
      </c>
      <c r="H6" s="27">
        <f t="shared" si="0"/>
        <v>44963</v>
      </c>
      <c r="I6" s="27">
        <f t="shared" si="0"/>
        <v>44964</v>
      </c>
      <c r="J6" s="27">
        <f t="shared" si="0"/>
        <v>44965</v>
      </c>
      <c r="K6" s="27">
        <f t="shared" si="0"/>
        <v>44966</v>
      </c>
      <c r="L6" s="27">
        <f t="shared" si="0"/>
        <v>44967</v>
      </c>
      <c r="M6" s="27">
        <f t="shared" si="0"/>
        <v>44968</v>
      </c>
      <c r="N6" s="27">
        <f t="shared" si="0"/>
        <v>44969</v>
      </c>
      <c r="O6" s="27">
        <f t="shared" si="0"/>
        <v>44970</v>
      </c>
      <c r="P6" s="27">
        <f t="shared" si="0"/>
        <v>44971</v>
      </c>
      <c r="Q6" s="27">
        <f t="shared" si="0"/>
        <v>44972</v>
      </c>
      <c r="R6" s="27">
        <f t="shared" si="0"/>
        <v>44973</v>
      </c>
      <c r="S6" s="27">
        <f t="shared" si="0"/>
        <v>44974</v>
      </c>
      <c r="T6" s="27">
        <f t="shared" si="0"/>
        <v>44975</v>
      </c>
      <c r="U6" s="27">
        <f t="shared" si="0"/>
        <v>44976</v>
      </c>
      <c r="V6" s="27">
        <f t="shared" si="0"/>
        <v>44977</v>
      </c>
      <c r="W6" s="27">
        <f t="shared" si="0"/>
        <v>44978</v>
      </c>
      <c r="X6" s="27">
        <f t="shared" si="0"/>
        <v>44979</v>
      </c>
      <c r="Y6" s="27">
        <f t="shared" si="0"/>
        <v>44980</v>
      </c>
      <c r="Z6" s="27">
        <f t="shared" si="0"/>
        <v>44981</v>
      </c>
      <c r="AA6" s="27">
        <f t="shared" si="0"/>
        <v>44982</v>
      </c>
      <c r="AB6" s="27">
        <f t="shared" si="0"/>
        <v>44983</v>
      </c>
      <c r="AC6" s="27">
        <f t="shared" si="0"/>
        <v>44984</v>
      </c>
      <c r="AD6" s="27">
        <f t="shared" si="0"/>
        <v>44985</v>
      </c>
      <c r="AE6" s="27" t="str">
        <f>IF(ISERROR(DATE($AF$3,$AU$24,AE5)),"",(DATE($AF$3,$AU$24,AE5)))</f>
        <v/>
      </c>
      <c r="AF6" s="27" t="str">
        <f>IF(ISERROR(DATE($AF$3,$AU$24,AF5)),"",(DATE($AF$3,$AU$24,AF5)))</f>
        <v/>
      </c>
      <c r="AG6" s="74" t="str">
        <f>IF(ISERROR(DATE($AF$3,$AU$24,AG5)),"",(DATE($AF$3,$AU$24,AG5)))</f>
        <v/>
      </c>
      <c r="AH6" s="116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" thickBot="1" x14ac:dyDescent="0.35">
      <c r="A8" s="119" t="s">
        <v>61</v>
      </c>
      <c r="B8" s="120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x14ac:dyDescent="0.3">
      <c r="A10" s="62" t="s">
        <v>56</v>
      </c>
      <c r="B10" s="88" t="s">
        <v>69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/>
      <c r="AF10" s="37"/>
      <c r="AG10" s="37"/>
      <c r="AH10" s="83">
        <f t="shared" ref="AH10:AH16" si="1">SUM(C10:AG10)</f>
        <v>124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" thickBot="1" x14ac:dyDescent="0.35">
      <c r="A12" s="121" t="s">
        <v>62</v>
      </c>
      <c r="B12" s="122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3">
      <c r="A14" s="123" t="s">
        <v>63</v>
      </c>
      <c r="B14" s="124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7.6" x14ac:dyDescent="0.3">
      <c r="A15" s="71" t="s">
        <v>60</v>
      </c>
      <c r="B15" s="72"/>
      <c r="C15" s="9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5" customHeight="1" thickBot="1" x14ac:dyDescent="0.35">
      <c r="A16" s="94" t="s">
        <v>59</v>
      </c>
      <c r="B16" s="95" t="s">
        <v>71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4</v>
      </c>
    </row>
    <row r="17" spans="1:53" ht="15" thickBot="1" x14ac:dyDescent="0.35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128</v>
      </c>
    </row>
    <row r="18" spans="1:53" x14ac:dyDescent="0.3">
      <c r="A18" s="139" t="s">
        <v>44</v>
      </c>
      <c r="B18" s="139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38"/>
    </row>
    <row r="19" spans="1:53" x14ac:dyDescent="0.3">
      <c r="A19" s="140" t="s">
        <v>43</v>
      </c>
      <c r="B19" s="140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39"/>
    </row>
    <row r="20" spans="1:53" x14ac:dyDescent="0.3">
      <c r="A20" s="141" t="s">
        <v>42</v>
      </c>
      <c r="B20" s="141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3">
      <c r="A21" s="142" t="s">
        <v>54</v>
      </c>
      <c r="B21" s="141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3">
      <c r="A22" s="67" t="s">
        <v>41</v>
      </c>
      <c r="B22" s="67"/>
      <c r="C22" s="51"/>
      <c r="D22" s="159"/>
      <c r="E22" s="159"/>
      <c r="F22" s="159"/>
      <c r="G22" s="51"/>
      <c r="H22" s="159"/>
      <c r="I22" s="159"/>
      <c r="J22" s="159"/>
      <c r="K22" s="51" t="s">
        <v>73</v>
      </c>
      <c r="L22" s="159"/>
      <c r="M22" s="51"/>
      <c r="N22" s="51"/>
      <c r="O22" s="159"/>
      <c r="P22" s="51"/>
      <c r="Q22" s="159"/>
      <c r="R22" s="159" t="s">
        <v>68</v>
      </c>
      <c r="S22" s="51"/>
      <c r="T22" s="159"/>
      <c r="U22" s="51"/>
      <c r="V22" s="89"/>
      <c r="W22" s="49"/>
      <c r="X22" s="159"/>
      <c r="Y22" s="51" t="s">
        <v>67</v>
      </c>
      <c r="Z22" s="159" t="s">
        <v>67</v>
      </c>
      <c r="AA22" s="51"/>
      <c r="AB22" s="51"/>
      <c r="AC22" s="159"/>
      <c r="AD22" s="159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2</v>
      </c>
      <c r="AV24" s="125" t="s">
        <v>39</v>
      </c>
      <c r="AW24" s="126"/>
      <c r="AX24" s="126"/>
      <c r="AY24" s="126"/>
      <c r="AZ24" s="127"/>
      <c r="BA24" s="7">
        <f>DATE($AF$3,1,1)</f>
        <v>44927</v>
      </c>
    </row>
    <row r="25" spans="1:53" ht="15.75" customHeight="1" thickBot="1" x14ac:dyDescent="0.35">
      <c r="A25" s="145"/>
      <c r="B25" s="146"/>
      <c r="K25" s="128" t="s">
        <v>70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44932</v>
      </c>
    </row>
    <row r="26" spans="1:53" ht="21" customHeight="1" x14ac:dyDescent="0.3">
      <c r="A26" s="22" t="s">
        <v>37</v>
      </c>
      <c r="B26" s="21">
        <v>124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45023</v>
      </c>
    </row>
    <row r="27" spans="1:53" x14ac:dyDescent="0.3">
      <c r="A27" s="19" t="s">
        <v>35</v>
      </c>
      <c r="B27" s="20">
        <v>0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15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45167</v>
      </c>
    </row>
    <row r="32" spans="1:53" x14ac:dyDescent="0.3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45170</v>
      </c>
    </row>
    <row r="33" spans="1:53" ht="15" thickBot="1" x14ac:dyDescent="0.35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150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45231</v>
      </c>
    </row>
    <row r="35" spans="1:53" ht="21" customHeight="1" x14ac:dyDescent="0.3">
      <c r="A35" s="15" t="s">
        <v>1</v>
      </c>
      <c r="B35" s="50">
        <v>44986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8" priority="57" operator="greaterThan">
      <formula>12</formula>
    </cfRule>
  </conditionalFormatting>
  <conditionalFormatting sqref="C23:AG23 AH20:AH21">
    <cfRule type="cellIs" dxfId="17" priority="56" operator="greaterThan">
      <formula>12</formula>
    </cfRule>
  </conditionalFormatting>
  <conditionalFormatting sqref="C5:AG6">
    <cfRule type="expression" dxfId="16" priority="58">
      <formula>OR(WEEKDAY(C$6,2)=6,WEEKDAY(C$6,2)=7)</formula>
    </cfRule>
    <cfRule type="expression" dxfId="15" priority="59">
      <formula>VLOOKUP(C$6,$BA$24:$BA$38,1,0)</formula>
    </cfRule>
  </conditionalFormatting>
  <conditionalFormatting sqref="C10:AG16">
    <cfRule type="expression" dxfId="7" priority="7">
      <formula>OR(WEEKDAY(C$6,2)=6,WEEKDAY(C$6,2)=7)</formula>
    </cfRule>
    <cfRule type="expression" dxfId="6" priority="8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574B6C1-B3D7-433E-9551-F432222D69E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3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3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3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3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3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3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3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3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3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3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3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3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3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3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3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3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3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3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3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3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3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3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3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3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ZŠ</vt:lpstr>
      <vt:lpstr>Inštrukcie k PV</vt:lpstr>
      <vt:lpstr>'Pracovný výkaz AU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2023-01-27T08:28:54Z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