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SŠ\"/>
    </mc:Choice>
  </mc:AlternateContent>
  <xr:revisionPtr revIDLastSave="0" documentId="8_{8B57A3AA-BD10-4BE0-ACBB-7EC12BDBC2A4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C5B93FD-BC72-4B47-B227-A644E6C54C1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<sst xmlns="http://schemas.openxmlformats.org/spreadsheetml/2006/main" count="76" uniqueCount="74">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</sst>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topLeftCell="A2" zoomScale="85" zoomScaleNormal="100" zoomScaleSheetLayoutView="100" workbookViewId="0">
      <selection activeCell="C22" sqref="C22:AG22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5.75" thickBot="1" x14ac:dyDescent="0.3">
      <c r="A3" s="97" t="s">
        <v>53</v>
      </c>
      <c r="B3" s="98"/>
      <c r="C3" s="98"/>
      <c r="D3" s="98"/>
      <c r="E3" s="98"/>
      <c r="F3" s="98"/>
      <c r="G3" s="99"/>
      <c r="H3" s="100" t="s">
        <v>52</v>
      </c>
      <c r="I3" s="101"/>
      <c r="J3" s="102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06" t="s">
        <v>51</v>
      </c>
      <c r="W3" s="107"/>
      <c r="X3" s="108" t="s">
        <v>22</v>
      </c>
      <c r="Y3" s="109"/>
      <c r="Z3" s="109"/>
      <c r="AA3" s="109"/>
      <c r="AB3" s="109"/>
      <c r="AC3" s="110"/>
      <c r="AD3" s="106" t="s">
        <v>50</v>
      </c>
      <c r="AE3" s="111"/>
      <c r="AF3" s="112">
        <v>2023</v>
      </c>
      <c r="AG3" s="113"/>
      <c r="AH3" s="114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 t="str">
        <f>IF(DAY(DATE($AF$3,AU24+1,0))=28,"",29)</f>
        <v/>
      </c>
      <c r="AF5" s="29" t="str">
        <f>IF(OR(DAY(DATE($AF$3,$AU$24+1,0))=28,DAY(DATE($AF$3,$AU$24+1,0))=29),"",IF(DAY(DATE($AF$3,$AU$24+1,0))=29,"",30))</f>
        <v/>
      </c>
      <c r="AG5" s="73" t="str">
        <f>IF(OR(DAY(DATE($AF$3,$AU$24+1,0))=28,DAY(DATE($AF$3,$AU$24+1,0))=29),"",IF(DAY(DATE($AF$3,$AU$24+1,0))=30,"",31))</f>
        <v/>
      </c>
      <c r="AH5" s="115" t="s">
        <v>48</v>
      </c>
    </row>
    <row r="6" spans="1:34" ht="15.75" thickBot="1" x14ac:dyDescent="0.3">
      <c r="A6" s="117"/>
      <c r="B6" s="118"/>
      <c r="C6" s="28">
        <f t="shared" ref="C6:AD6" si="0">(DATE($AF$3,$AU$24,C5))</f>
        <v>44958</v>
      </c>
      <c r="D6" s="27">
        <f t="shared" si="0"/>
        <v>44959</v>
      </c>
      <c r="E6" s="27">
        <f t="shared" si="0"/>
        <v>44960</v>
      </c>
      <c r="F6" s="27">
        <f t="shared" si="0"/>
        <v>44961</v>
      </c>
      <c r="G6" s="27">
        <f t="shared" si="0"/>
        <v>44962</v>
      </c>
      <c r="H6" s="27">
        <f t="shared" si="0"/>
        <v>44963</v>
      </c>
      <c r="I6" s="27">
        <f t="shared" si="0"/>
        <v>44964</v>
      </c>
      <c r="J6" s="27">
        <f t="shared" si="0"/>
        <v>44965</v>
      </c>
      <c r="K6" s="27">
        <f t="shared" si="0"/>
        <v>44966</v>
      </c>
      <c r="L6" s="27">
        <f t="shared" si="0"/>
        <v>44967</v>
      </c>
      <c r="M6" s="27">
        <f t="shared" si="0"/>
        <v>44968</v>
      </c>
      <c r="N6" s="27">
        <f t="shared" si="0"/>
        <v>44969</v>
      </c>
      <c r="O6" s="27">
        <f t="shared" si="0"/>
        <v>44970</v>
      </c>
      <c r="P6" s="27">
        <f t="shared" si="0"/>
        <v>44971</v>
      </c>
      <c r="Q6" s="27">
        <f t="shared" si="0"/>
        <v>44972</v>
      </c>
      <c r="R6" s="27">
        <f t="shared" si="0"/>
        <v>44973</v>
      </c>
      <c r="S6" s="27">
        <f t="shared" si="0"/>
        <v>44974</v>
      </c>
      <c r="T6" s="27">
        <f t="shared" si="0"/>
        <v>44975</v>
      </c>
      <c r="U6" s="27">
        <f t="shared" si="0"/>
        <v>44976</v>
      </c>
      <c r="V6" s="27">
        <f t="shared" si="0"/>
        <v>44977</v>
      </c>
      <c r="W6" s="27">
        <f t="shared" si="0"/>
        <v>44978</v>
      </c>
      <c r="X6" s="27">
        <f t="shared" si="0"/>
        <v>44979</v>
      </c>
      <c r="Y6" s="27">
        <f t="shared" si="0"/>
        <v>44980</v>
      </c>
      <c r="Z6" s="27">
        <f t="shared" si="0"/>
        <v>44981</v>
      </c>
      <c r="AA6" s="27">
        <f t="shared" si="0"/>
        <v>44982</v>
      </c>
      <c r="AB6" s="27">
        <f t="shared" si="0"/>
        <v>44983</v>
      </c>
      <c r="AC6" s="27">
        <f t="shared" si="0"/>
        <v>44984</v>
      </c>
      <c r="AD6" s="27">
        <f t="shared" si="0"/>
        <v>44985</v>
      </c>
      <c r="AE6" s="27" t="str">
        <f>IF(ISERROR(DATE($AF$3,$AU$24,AE5)),"",(DATE($AF$3,$AU$24,AE5)))</f>
        <v/>
      </c>
      <c r="AF6" s="27" t="str">
        <f>IF(ISERROR(DATE($AF$3,$AU$24,AF5)),"",(DATE($AF$3,$AU$24,AF5)))</f>
        <v/>
      </c>
      <c r="AG6" s="74" t="str">
        <f>IF(ISERROR(DATE($AF$3,$AU$24,AG5)),"",(DATE($AF$3,$AU$24,AG5)))</f>
        <v/>
      </c>
      <c r="AH6" s="116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81"/>
    </row>
    <row r="8" spans="1:34" ht="15.75" thickBot="1" x14ac:dyDescent="0.3">
      <c r="A8" s="119" t="s">
        <v>61</v>
      </c>
      <c r="B8" s="120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82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82"/>
    </row>
    <row r="10" spans="1:34" ht="26.25" x14ac:dyDescent="0.25">
      <c r="A10" s="62" t="s">
        <v>56</v>
      </c>
      <c r="B10" s="88" t="s">
        <v>69</v>
      </c>
      <c r="C10" s="37">
        <v>7.5</v>
      </c>
      <c r="D10" s="37">
        <v>7.5</v>
      </c>
      <c r="E10" s="37">
        <v>7.5</v>
      </c>
      <c r="F10" s="37"/>
      <c r="G10" s="37"/>
      <c r="H10" s="37">
        <v>7.5</v>
      </c>
      <c r="I10" s="37">
        <v>7.5</v>
      </c>
      <c r="J10" s="37">
        <v>7.5</v>
      </c>
      <c r="K10" s="37">
        <v>4</v>
      </c>
      <c r="L10" s="37">
        <v>7.5</v>
      </c>
      <c r="M10" s="37"/>
      <c r="N10" s="37"/>
      <c r="O10" s="37">
        <v>7.5</v>
      </c>
      <c r="P10" s="37">
        <v>7.5</v>
      </c>
      <c r="Q10" s="37">
        <v>7.5</v>
      </c>
      <c r="R10" s="37"/>
      <c r="S10" s="37">
        <v>7.5</v>
      </c>
      <c r="T10" s="37"/>
      <c r="U10" s="37"/>
      <c r="V10" s="37">
        <v>7.5</v>
      </c>
      <c r="W10" s="37">
        <v>7.5</v>
      </c>
      <c r="X10" s="37">
        <v>7.5</v>
      </c>
      <c r="Y10" s="37"/>
      <c r="Z10" s="37"/>
      <c r="AA10" s="37"/>
      <c r="AB10" s="37"/>
      <c r="AC10" s="37">
        <v>7.5</v>
      </c>
      <c r="AD10" s="37">
        <v>7.5</v>
      </c>
      <c r="AE10" s="37"/>
      <c r="AF10" s="37"/>
      <c r="AG10" s="37"/>
      <c r="AH10" s="83">
        <f t="shared" ref="AH10:AH16" si="1">SUM(C10:AG10)</f>
        <v>124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3">
        <f t="shared" si="1"/>
        <v>0</v>
      </c>
    </row>
    <row r="12" spans="1:34" ht="15.75" thickBot="1" x14ac:dyDescent="0.3">
      <c r="A12" s="121" t="s">
        <v>62</v>
      </c>
      <c r="B12" s="122"/>
      <c r="C12" s="54"/>
      <c r="D12" s="55"/>
      <c r="E12" s="56"/>
      <c r="F12" s="56"/>
      <c r="G12" s="55"/>
      <c r="H12" s="55"/>
      <c r="I12" s="55"/>
      <c r="J12" s="56"/>
      <c r="K12" s="56"/>
      <c r="L12" s="56"/>
      <c r="M12" s="56"/>
      <c r="N12" s="55"/>
      <c r="O12" s="55"/>
      <c r="P12" s="55"/>
      <c r="Q12" s="56"/>
      <c r="R12" s="56"/>
      <c r="S12" s="55"/>
      <c r="T12" s="55"/>
      <c r="U12" s="55"/>
      <c r="V12" s="55"/>
      <c r="W12" s="55"/>
      <c r="X12" s="56"/>
      <c r="Y12" s="56"/>
      <c r="Z12" s="56"/>
      <c r="AA12" s="56"/>
      <c r="AB12" s="55"/>
      <c r="AC12" s="55"/>
      <c r="AD12" s="55"/>
      <c r="AE12" s="56"/>
      <c r="AF12" s="56"/>
      <c r="AG12" s="55"/>
      <c r="AH12" s="83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45"/>
      <c r="I13" s="45"/>
      <c r="J13" s="37"/>
      <c r="K13" s="37"/>
      <c r="L13" s="37"/>
      <c r="M13" s="37"/>
      <c r="N13" s="45"/>
      <c r="O13" s="45"/>
      <c r="P13" s="45"/>
      <c r="Q13" s="37"/>
      <c r="R13" s="37"/>
      <c r="S13" s="45"/>
      <c r="T13" s="45"/>
      <c r="U13" s="45"/>
      <c r="V13" s="45"/>
      <c r="W13" s="45"/>
      <c r="X13" s="37"/>
      <c r="Y13" s="37"/>
      <c r="Z13" s="37"/>
      <c r="AA13" s="37"/>
      <c r="AB13" s="45"/>
      <c r="AC13" s="45"/>
      <c r="AD13" s="45"/>
      <c r="AE13" s="37"/>
      <c r="AF13" s="37"/>
      <c r="AG13" s="45"/>
      <c r="AH13" s="83">
        <f t="shared" si="1"/>
        <v>0</v>
      </c>
    </row>
    <row r="14" spans="1:34" x14ac:dyDescent="0.25">
      <c r="A14" s="123" t="s">
        <v>63</v>
      </c>
      <c r="B14" s="124"/>
      <c r="C14" s="57"/>
      <c r="D14" s="58"/>
      <c r="E14" s="59"/>
      <c r="F14" s="59"/>
      <c r="G14" s="58"/>
      <c r="H14" s="58"/>
      <c r="I14" s="58"/>
      <c r="J14" s="59"/>
      <c r="K14" s="59"/>
      <c r="L14" s="59"/>
      <c r="M14" s="59"/>
      <c r="N14" s="58"/>
      <c r="O14" s="58"/>
      <c r="P14" s="58"/>
      <c r="Q14" s="59"/>
      <c r="R14" s="59"/>
      <c r="S14" s="59"/>
      <c r="T14" s="58"/>
      <c r="U14" s="58"/>
      <c r="V14" s="58"/>
      <c r="W14" s="58"/>
      <c r="X14" s="59"/>
      <c r="Y14" s="59"/>
      <c r="Z14" s="59"/>
      <c r="AA14" s="59"/>
      <c r="AB14" s="58"/>
      <c r="AC14" s="58"/>
      <c r="AD14" s="58"/>
      <c r="AE14" s="59"/>
      <c r="AF14" s="59"/>
      <c r="AG14" s="79"/>
      <c r="AH14" s="83"/>
    </row>
    <row r="15" spans="1:34" ht="26.25" x14ac:dyDescent="0.25">
      <c r="A15" s="71" t="s">
        <v>60</v>
      </c>
      <c r="B15" s="72"/>
      <c r="C15" s="8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8"/>
      <c r="AH15" s="83">
        <f t="shared" si="1"/>
        <v>0</v>
      </c>
    </row>
    <row r="16" spans="1:34" ht="28.9" customHeight="1" thickBot="1" x14ac:dyDescent="0.3">
      <c r="A16" s="94" t="s">
        <v>59</v>
      </c>
      <c r="B16" s="95" t="s">
        <v>71</v>
      </c>
      <c r="C16" s="70">
        <v>1</v>
      </c>
      <c r="D16" s="45"/>
      <c r="E16" s="45"/>
      <c r="F16" s="45"/>
      <c r="G16" s="45"/>
      <c r="H16" s="45"/>
      <c r="I16" s="45"/>
      <c r="J16" s="45">
        <v>1</v>
      </c>
      <c r="K16" s="45"/>
      <c r="L16" s="45"/>
      <c r="M16" s="45"/>
      <c r="N16" s="45"/>
      <c r="O16" s="45"/>
      <c r="P16" s="45"/>
      <c r="Q16" s="45">
        <v>1</v>
      </c>
      <c r="R16" s="45"/>
      <c r="S16" s="45"/>
      <c r="T16" s="45"/>
      <c r="U16" s="45"/>
      <c r="V16" s="45"/>
      <c r="W16" s="45"/>
      <c r="X16" s="45">
        <v>1</v>
      </c>
      <c r="Y16" s="45"/>
      <c r="Z16" s="45"/>
      <c r="AA16" s="45"/>
      <c r="AB16" s="45"/>
      <c r="AC16" s="45"/>
      <c r="AD16" s="45"/>
      <c r="AE16" s="45"/>
      <c r="AF16" s="45"/>
      <c r="AG16" s="80"/>
      <c r="AH16" s="84">
        <f t="shared" si="1"/>
        <v>4</v>
      </c>
    </row>
    <row r="17" spans="1:53" ht="15.75" thickBot="1" x14ac:dyDescent="0.3">
      <c r="B17" s="24" t="s">
        <v>45</v>
      </c>
      <c r="C17" s="46">
        <f t="shared" ref="C17:AH17" si="2">SUM(C10:C16)</f>
        <v>8.5</v>
      </c>
      <c r="D17" s="46">
        <f t="shared" si="2"/>
        <v>7.5</v>
      </c>
      <c r="E17" s="46">
        <f t="shared" si="2"/>
        <v>7.5</v>
      </c>
      <c r="F17" s="46">
        <f t="shared" si="2"/>
        <v>0</v>
      </c>
      <c r="G17" s="46">
        <f t="shared" si="2"/>
        <v>0</v>
      </c>
      <c r="H17" s="46">
        <f t="shared" si="2"/>
        <v>7.5</v>
      </c>
      <c r="I17" s="46">
        <f t="shared" si="2"/>
        <v>7.5</v>
      </c>
      <c r="J17" s="46">
        <f t="shared" si="2"/>
        <v>8.5</v>
      </c>
      <c r="K17" s="46">
        <f t="shared" si="2"/>
        <v>4</v>
      </c>
      <c r="L17" s="46">
        <f t="shared" si="2"/>
        <v>7.5</v>
      </c>
      <c r="M17" s="46">
        <f t="shared" si="2"/>
        <v>0</v>
      </c>
      <c r="N17" s="46">
        <f t="shared" si="2"/>
        <v>0</v>
      </c>
      <c r="O17" s="46">
        <f t="shared" si="2"/>
        <v>7.5</v>
      </c>
      <c r="P17" s="46">
        <f t="shared" si="2"/>
        <v>7.5</v>
      </c>
      <c r="Q17" s="46">
        <f t="shared" si="2"/>
        <v>8.5</v>
      </c>
      <c r="R17" s="46">
        <f t="shared" si="2"/>
        <v>0</v>
      </c>
      <c r="S17" s="46">
        <f t="shared" si="2"/>
        <v>7.5</v>
      </c>
      <c r="T17" s="46">
        <f t="shared" si="2"/>
        <v>0</v>
      </c>
      <c r="U17" s="46">
        <f t="shared" si="2"/>
        <v>0</v>
      </c>
      <c r="V17" s="46">
        <f t="shared" si="2"/>
        <v>7.5</v>
      </c>
      <c r="W17" s="46">
        <f t="shared" si="2"/>
        <v>7.5</v>
      </c>
      <c r="X17" s="46">
        <f t="shared" si="2"/>
        <v>8.5</v>
      </c>
      <c r="Y17" s="46">
        <f t="shared" si="2"/>
        <v>0</v>
      </c>
      <c r="Z17" s="46">
        <f t="shared" si="2"/>
        <v>0</v>
      </c>
      <c r="AA17" s="46">
        <f t="shared" si="2"/>
        <v>0</v>
      </c>
      <c r="AB17" s="46">
        <f t="shared" si="2"/>
        <v>0</v>
      </c>
      <c r="AC17" s="46">
        <f t="shared" si="2"/>
        <v>7.5</v>
      </c>
      <c r="AD17" s="46">
        <f t="shared" si="2"/>
        <v>7.5</v>
      </c>
      <c r="AE17" s="46">
        <f t="shared" si="2"/>
        <v>0</v>
      </c>
      <c r="AF17" s="46">
        <f t="shared" si="2"/>
        <v>0</v>
      </c>
      <c r="AG17" s="47">
        <f t="shared" si="2"/>
        <v>0</v>
      </c>
      <c r="AH17" s="47">
        <f t="shared" si="2"/>
        <v>128</v>
      </c>
    </row>
    <row r="18" spans="1:53" x14ac:dyDescent="0.25">
      <c r="A18" s="139" t="s">
        <v>44</v>
      </c>
      <c r="B18" s="139"/>
      <c r="C18" s="90">
        <v>0.3125</v>
      </c>
      <c r="D18" s="90">
        <v>0.3125</v>
      </c>
      <c r="E18" s="90">
        <v>0.3125</v>
      </c>
      <c r="F18" s="90"/>
      <c r="G18" s="90"/>
      <c r="H18" s="90">
        <v>0.3125</v>
      </c>
      <c r="I18" s="90">
        <v>0.3125</v>
      </c>
      <c r="J18" s="90">
        <v>0.3125</v>
      </c>
      <c r="K18" s="90">
        <v>0.3125</v>
      </c>
      <c r="L18" s="90">
        <v>0.3125</v>
      </c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/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>
        <v>0.3125</v>
      </c>
      <c r="AD18" s="90">
        <v>0.3125</v>
      </c>
      <c r="AE18" s="90"/>
      <c r="AF18" s="90"/>
      <c r="AG18" s="90"/>
      <c r="AH18" s="38"/>
    </row>
    <row r="19" spans="1:53" x14ac:dyDescent="0.25">
      <c r="A19" s="140" t="s">
        <v>43</v>
      </c>
      <c r="B19" s="140"/>
      <c r="C19" s="90">
        <v>0.72916666666666663</v>
      </c>
      <c r="D19" s="90">
        <v>0.64583333333333337</v>
      </c>
      <c r="E19" s="90">
        <v>0.64583333333333337</v>
      </c>
      <c r="F19" s="90"/>
      <c r="G19" s="90"/>
      <c r="H19" s="90">
        <v>0.64583333333333337</v>
      </c>
      <c r="I19" s="90">
        <v>0.64583333333333337</v>
      </c>
      <c r="J19" s="90">
        <v>0.72916666666666663</v>
      </c>
      <c r="K19" s="90">
        <v>0.64583333333333337</v>
      </c>
      <c r="L19" s="90">
        <v>0.64583333333333337</v>
      </c>
      <c r="M19" s="90"/>
      <c r="N19" s="90"/>
      <c r="O19" s="90">
        <v>0.64583333333333337</v>
      </c>
      <c r="P19" s="90">
        <v>0.64583333333333337</v>
      </c>
      <c r="Q19" s="90">
        <v>0.72916666666666663</v>
      </c>
      <c r="R19" s="90">
        <v>0.64583333333333337</v>
      </c>
      <c r="S19" s="90"/>
      <c r="T19" s="90"/>
      <c r="U19" s="90"/>
      <c r="V19" s="90">
        <v>0.64583333333333337</v>
      </c>
      <c r="W19" s="90">
        <v>0.64583333333333337</v>
      </c>
      <c r="X19" s="90">
        <v>0.72916666666666663</v>
      </c>
      <c r="Y19" s="90"/>
      <c r="Z19" s="90"/>
      <c r="AA19" s="90"/>
      <c r="AB19" s="90"/>
      <c r="AC19" s="90">
        <v>0.64583333333333337</v>
      </c>
      <c r="AD19" s="90">
        <v>0.64583333333333337</v>
      </c>
      <c r="AE19" s="90"/>
      <c r="AF19" s="90"/>
      <c r="AG19" s="90"/>
      <c r="AH19" s="39"/>
    </row>
    <row r="20" spans="1:53" x14ac:dyDescent="0.25">
      <c r="A20" s="141" t="s">
        <v>42</v>
      </c>
      <c r="B20" s="141"/>
      <c r="C20" s="48">
        <f>C19-C18</f>
        <v>0.41666666666666663</v>
      </c>
      <c r="D20" s="48">
        <f t="shared" ref="D20:AG20" si="3">D19-D18</f>
        <v>0.33333333333333337</v>
      </c>
      <c r="E20" s="48">
        <f>E19-E18</f>
        <v>0.33333333333333337</v>
      </c>
      <c r="F20" s="48">
        <f>F19-F18</f>
        <v>0</v>
      </c>
      <c r="G20" s="48">
        <f t="shared" si="3"/>
        <v>0</v>
      </c>
      <c r="H20" s="48">
        <f t="shared" si="3"/>
        <v>0.33333333333333337</v>
      </c>
      <c r="I20" s="48">
        <f t="shared" si="3"/>
        <v>0.33333333333333337</v>
      </c>
      <c r="J20" s="48">
        <f t="shared" si="3"/>
        <v>0.41666666666666663</v>
      </c>
      <c r="K20" s="48">
        <f t="shared" si="3"/>
        <v>0.33333333333333337</v>
      </c>
      <c r="L20" s="48">
        <f t="shared" si="3"/>
        <v>0.33333333333333337</v>
      </c>
      <c r="M20" s="48">
        <f t="shared" si="3"/>
        <v>0</v>
      </c>
      <c r="N20" s="48">
        <f t="shared" si="3"/>
        <v>0</v>
      </c>
      <c r="O20" s="48">
        <f t="shared" si="3"/>
        <v>0.33333333333333337</v>
      </c>
      <c r="P20" s="48">
        <f t="shared" si="3"/>
        <v>0.33333333333333337</v>
      </c>
      <c r="Q20" s="48">
        <f t="shared" si="3"/>
        <v>0.41666666666666663</v>
      </c>
      <c r="R20" s="48">
        <f t="shared" si="3"/>
        <v>0.33333333333333337</v>
      </c>
      <c r="S20" s="48">
        <f t="shared" si="3"/>
        <v>0</v>
      </c>
      <c r="T20" s="48">
        <f t="shared" si="3"/>
        <v>0</v>
      </c>
      <c r="U20" s="48">
        <f t="shared" si="3"/>
        <v>0</v>
      </c>
      <c r="V20" s="48">
        <f t="shared" si="3"/>
        <v>0.33333333333333337</v>
      </c>
      <c r="W20" s="48">
        <f t="shared" si="3"/>
        <v>0.33333333333333337</v>
      </c>
      <c r="X20" s="48">
        <f t="shared" si="3"/>
        <v>0.41666666666666663</v>
      </c>
      <c r="Y20" s="48">
        <f t="shared" si="3"/>
        <v>0</v>
      </c>
      <c r="Z20" s="48">
        <f t="shared" si="3"/>
        <v>0</v>
      </c>
      <c r="AA20" s="48">
        <f t="shared" si="3"/>
        <v>0</v>
      </c>
      <c r="AB20" s="48">
        <f t="shared" si="3"/>
        <v>0</v>
      </c>
      <c r="AC20" s="48">
        <f t="shared" si="3"/>
        <v>0.33333333333333337</v>
      </c>
      <c r="AD20" s="48">
        <f t="shared" si="3"/>
        <v>0.33333333333333337</v>
      </c>
      <c r="AE20" s="48">
        <f t="shared" si="3"/>
        <v>0</v>
      </c>
      <c r="AF20" s="48">
        <f t="shared" si="3"/>
        <v>0</v>
      </c>
      <c r="AG20" s="48">
        <f t="shared" si="3"/>
        <v>0</v>
      </c>
      <c r="AH20" s="40"/>
    </row>
    <row r="21" spans="1:53" x14ac:dyDescent="0.25">
      <c r="A21" s="142" t="s">
        <v>54</v>
      </c>
      <c r="B21" s="141"/>
      <c r="C21" s="52">
        <f>(C20-INT(C20))*24</f>
        <v>10</v>
      </c>
      <c r="D21" s="52">
        <f>(D20-INT(D20))*24</f>
        <v>8</v>
      </c>
      <c r="E21" s="52">
        <f t="shared" ref="E21:AG21" si="4">(E20-INT(E20))*24</f>
        <v>8</v>
      </c>
      <c r="F21" s="52">
        <f t="shared" si="4"/>
        <v>0</v>
      </c>
      <c r="G21" s="52">
        <f>(G20-INT(G20))*24</f>
        <v>0</v>
      </c>
      <c r="H21" s="52">
        <f t="shared" si="4"/>
        <v>8</v>
      </c>
      <c r="I21" s="52">
        <f t="shared" si="4"/>
        <v>8</v>
      </c>
      <c r="J21" s="52">
        <f t="shared" si="4"/>
        <v>10</v>
      </c>
      <c r="K21" s="52">
        <f t="shared" si="4"/>
        <v>8</v>
      </c>
      <c r="L21" s="52">
        <f t="shared" si="4"/>
        <v>8</v>
      </c>
      <c r="M21" s="52">
        <f t="shared" si="4"/>
        <v>0</v>
      </c>
      <c r="N21" s="52">
        <f t="shared" si="4"/>
        <v>0</v>
      </c>
      <c r="O21" s="52">
        <f t="shared" si="4"/>
        <v>8</v>
      </c>
      <c r="P21" s="52">
        <f t="shared" si="4"/>
        <v>8</v>
      </c>
      <c r="Q21" s="52">
        <f t="shared" si="4"/>
        <v>10</v>
      </c>
      <c r="R21" s="52">
        <f t="shared" si="4"/>
        <v>8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8</v>
      </c>
      <c r="W21" s="52">
        <f t="shared" si="4"/>
        <v>8</v>
      </c>
      <c r="X21" s="52">
        <f t="shared" si="4"/>
        <v>10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8</v>
      </c>
      <c r="AD21" s="52">
        <f t="shared" si="4"/>
        <v>8</v>
      </c>
      <c r="AE21" s="52">
        <f t="shared" si="4"/>
        <v>0</v>
      </c>
      <c r="AF21" s="52">
        <f t="shared" si="4"/>
        <v>0</v>
      </c>
      <c r="AG21" s="48">
        <f t="shared" si="4"/>
        <v>0</v>
      </c>
      <c r="AH21" s="40"/>
    </row>
    <row r="22" spans="1:53" x14ac:dyDescent="0.25">
      <c r="A22" s="67" t="s">
        <v>41</v>
      </c>
      <c r="B22" s="67"/>
      <c r="C22" s="51"/>
      <c r="D22" s="159"/>
      <c r="E22" s="159"/>
      <c r="F22" s="159"/>
      <c r="G22" s="51"/>
      <c r="H22" s="159"/>
      <c r="I22" s="159"/>
      <c r="J22" s="159"/>
      <c r="K22" s="51" t="s">
        <v>73</v>
      </c>
      <c r="L22" s="159"/>
      <c r="M22" s="51"/>
      <c r="N22" s="51"/>
      <c r="O22" s="159"/>
      <c r="P22" s="51"/>
      <c r="Q22" s="159"/>
      <c r="R22" s="159" t="s">
        <v>68</v>
      </c>
      <c r="S22" s="51"/>
      <c r="T22" s="159"/>
      <c r="U22" s="51"/>
      <c r="V22" s="91"/>
      <c r="W22" s="49"/>
      <c r="X22" s="159"/>
      <c r="Y22" s="51" t="s">
        <v>67</v>
      </c>
      <c r="Z22" s="159" t="s">
        <v>67</v>
      </c>
      <c r="AA22" s="51"/>
      <c r="AB22" s="51"/>
      <c r="AC22" s="159"/>
      <c r="AD22" s="159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43" t="s">
        <v>40</v>
      </c>
      <c r="B24" s="144"/>
      <c r="K24" s="147" t="s">
        <v>55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9"/>
      <c r="AS24" s="1">
        <v>2016</v>
      </c>
      <c r="AU24" s="1">
        <f>MONTH(DATEVALUE(X3&amp;" 1"))</f>
        <v>2</v>
      </c>
      <c r="AV24" s="125" t="s">
        <v>39</v>
      </c>
      <c r="AW24" s="126"/>
      <c r="AX24" s="126"/>
      <c r="AY24" s="126"/>
      <c r="AZ24" s="127"/>
      <c r="BA24" s="7">
        <f>DATE($AF$3,1,1)</f>
        <v>44927</v>
      </c>
    </row>
    <row r="25" spans="1:53" ht="15.75" customHeight="1" thickBot="1" x14ac:dyDescent="0.3">
      <c r="A25" s="145"/>
      <c r="B25" s="146"/>
      <c r="K25" s="128" t="s">
        <v>70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30"/>
      <c r="AS25" s="1">
        <v>2017</v>
      </c>
      <c r="AV25" s="125" t="s">
        <v>38</v>
      </c>
      <c r="AW25" s="126"/>
      <c r="AX25" s="126"/>
      <c r="AY25" s="126"/>
      <c r="AZ25" s="127"/>
      <c r="BA25" s="7">
        <f>DATE($AF$3,1,6)</f>
        <v>44932</v>
      </c>
    </row>
    <row r="26" spans="1:53" ht="21" customHeight="1" x14ac:dyDescent="0.25">
      <c r="A26" s="22" t="s">
        <v>37</v>
      </c>
      <c r="B26" s="21">
        <v>124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S26" s="1">
        <v>2018</v>
      </c>
      <c r="AV26" s="85" t="s">
        <v>36</v>
      </c>
      <c r="AW26" s="86"/>
      <c r="AX26" s="86"/>
      <c r="AY26" s="86"/>
      <c r="AZ26" s="87"/>
      <c r="BA26" s="7">
        <f>BA27-3</f>
        <v>45023</v>
      </c>
    </row>
    <row r="27" spans="1:53" x14ac:dyDescent="0.25">
      <c r="A27" s="19" t="s">
        <v>35</v>
      </c>
      <c r="B27" s="20">
        <v>0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3"/>
      <c r="AS27" s="1">
        <v>2019</v>
      </c>
      <c r="AV27" s="85" t="s">
        <v>34</v>
      </c>
      <c r="AW27" s="86"/>
      <c r="AX27" s="86"/>
      <c r="AY27" s="86"/>
      <c r="AZ27" s="87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15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S28" s="1">
        <v>2020</v>
      </c>
      <c r="AV28" s="85" t="s">
        <v>32</v>
      </c>
      <c r="AW28" s="86"/>
      <c r="AX28" s="86"/>
      <c r="AY28" s="86"/>
      <c r="AZ28" s="87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S29" s="1">
        <v>2021</v>
      </c>
      <c r="AV29" s="85" t="s">
        <v>31</v>
      </c>
      <c r="AW29" s="86"/>
      <c r="AX29" s="86"/>
      <c r="AY29" s="86"/>
      <c r="AZ29" s="87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S30" s="1">
        <v>2022</v>
      </c>
      <c r="AV30" s="85" t="s">
        <v>29</v>
      </c>
      <c r="AW30" s="86"/>
      <c r="AX30" s="86"/>
      <c r="AY30" s="86"/>
      <c r="AZ30" s="87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S31" s="1">
        <v>2023</v>
      </c>
      <c r="AV31" s="85" t="s">
        <v>27</v>
      </c>
      <c r="AW31" s="86"/>
      <c r="AX31" s="86"/>
      <c r="AY31" s="86"/>
      <c r="AZ31" s="87"/>
      <c r="BA31" s="7">
        <f>DATE($AF$3,8,29)</f>
        <v>45167</v>
      </c>
    </row>
    <row r="32" spans="1:53" x14ac:dyDescent="0.25">
      <c r="A32" s="19" t="s">
        <v>26</v>
      </c>
      <c r="B32" s="92">
        <v>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S32" s="3" t="s">
        <v>25</v>
      </c>
      <c r="AV32" s="85" t="s">
        <v>24</v>
      </c>
      <c r="AW32" s="86"/>
      <c r="AX32" s="86"/>
      <c r="AY32" s="86"/>
      <c r="AZ32" s="87"/>
      <c r="BA32" s="7">
        <f>DATE($AF$3,9,1)</f>
        <v>45170</v>
      </c>
    </row>
    <row r="33" spans="1:53" ht="15.75" thickBot="1" x14ac:dyDescent="0.3">
      <c r="A33" s="18" t="s">
        <v>23</v>
      </c>
      <c r="B33" s="93">
        <v>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S33" s="3" t="s">
        <v>22</v>
      </c>
      <c r="AV33" s="85" t="s">
        <v>21</v>
      </c>
      <c r="AW33" s="86"/>
      <c r="AX33" s="86"/>
      <c r="AY33" s="86"/>
      <c r="AZ33" s="87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150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S34" s="3" t="s">
        <v>19</v>
      </c>
      <c r="AV34" s="85" t="s">
        <v>18</v>
      </c>
      <c r="AW34" s="86"/>
      <c r="AX34" s="86"/>
      <c r="AY34" s="86"/>
      <c r="AZ34" s="87"/>
      <c r="BA34" s="7">
        <f>DATE($AF$3,11,1)</f>
        <v>45231</v>
      </c>
    </row>
    <row r="35" spans="1:53" ht="21" customHeight="1" x14ac:dyDescent="0.25">
      <c r="A35" s="15" t="s">
        <v>1</v>
      </c>
      <c r="B35" s="50">
        <v>44986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S35" s="3" t="s">
        <v>17</v>
      </c>
      <c r="AU35" s="6"/>
      <c r="AV35" s="85" t="s">
        <v>16</v>
      </c>
      <c r="AW35" s="86"/>
      <c r="AX35" s="86"/>
      <c r="AY35" s="86"/>
      <c r="AZ35" s="87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6"/>
      <c r="AS36" s="3" t="s">
        <v>14</v>
      </c>
      <c r="AU36" s="6"/>
      <c r="AV36" s="85" t="s">
        <v>13</v>
      </c>
      <c r="AW36" s="86"/>
      <c r="AX36" s="86"/>
      <c r="AY36" s="86"/>
      <c r="AZ36" s="87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5" t="s">
        <v>11</v>
      </c>
      <c r="AW37" s="86"/>
      <c r="AX37" s="86"/>
      <c r="AY37" s="86"/>
      <c r="AZ37" s="87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7" t="s">
        <v>9</v>
      </c>
      <c r="C38" s="137"/>
      <c r="D38" s="137"/>
      <c r="E38" s="138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</mergeCells>
  <conditionalFormatting sqref="C17:AG17">
    <cfRule type="cellIs" dxfId="15" priority="48" operator="greaterThan">
      <formula>12</formula>
    </cfRule>
  </conditionalFormatting>
  <conditionalFormatting sqref="C23:AG23 AH20:AH21">
    <cfRule type="cellIs" dxfId="14" priority="47" operator="greaterThan">
      <formula>12</formula>
    </cfRule>
  </conditionalFormatting>
  <conditionalFormatting sqref="C5:AG6">
    <cfRule type="expression" dxfId="13" priority="49">
      <formula>OR(WEEKDAY(C$6,2)=6,WEEKDAY(C$6,2)=7)</formula>
    </cfRule>
    <cfRule type="expression" dxfId="12" priority="50">
      <formula>VLOOKUP(C$6,$BA$24:$BA$38,1,0)</formula>
    </cfRule>
  </conditionalFormatting>
  <conditionalFormatting sqref="C18:AG19">
    <cfRule type="cellIs" dxfId="7" priority="8" operator="greaterThan">
      <formula>12</formula>
    </cfRule>
  </conditionalFormatting>
  <conditionalFormatting sqref="C10:AG16">
    <cfRule type="expression" dxfId="6" priority="6">
      <formula>OR(WEEKDAY(C$6,2)=6,WEEKDAY(C$6,2)=7)</formula>
    </cfRule>
    <cfRule type="expression" dxfId="5" priority="7">
      <formula>VLOOKUP(C$6,$BA$24:$BA$38,1,0)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BC967419-F06C-4030-A6C1-576BB18CD2F0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50" t="s">
        <v>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x14ac:dyDescent="0.25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x14ac:dyDescent="0.2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</row>
    <row r="7" spans="1:12" x14ac:dyDescent="0.25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5"/>
    </row>
    <row r="8" spans="1:12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x14ac:dyDescent="0.25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x14ac:dyDescent="0.25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x14ac:dyDescent="0.25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</row>
    <row r="14" spans="1:12" x14ac:dyDescent="0.25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1:12" x14ac:dyDescent="0.2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5"/>
    </row>
    <row r="16" spans="1:12" x14ac:dyDescent="0.2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x14ac:dyDescent="0.2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12" x14ac:dyDescent="0.2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</row>
    <row r="19" spans="1:12" x14ac:dyDescent="0.2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</row>
    <row r="20" spans="1:12" x14ac:dyDescent="0.2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x14ac:dyDescent="0.2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5"/>
    </row>
    <row r="22" spans="1:12" x14ac:dyDescent="0.2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x14ac:dyDescent="0.25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</row>
    <row r="24" spans="1:12" x14ac:dyDescent="0.25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</row>
    <row r="25" spans="1:12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5"/>
    </row>
    <row r="26" spans="1:12" ht="193.5" customHeight="1" x14ac:dyDescent="0.25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8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2023-01-26T14:41:43Z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