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6\MŠ\"/>
    </mc:Choice>
  </mc:AlternateContent>
  <xr:revisionPtr revIDLastSave="0" documentId="13_ncr:1_{29050775-1A2B-4F6D-ABAF-64BEA06E20E7}" xr6:coauthVersionLast="47" xr6:coauthVersionMax="47" xr10:uidLastSave="{00000000-0000-0000-0000-000000000000}"/>
  <bookViews>
    <workbookView xWindow="22932" yWindow="-108" windowWidth="23256" windowHeight="12456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0" i="4" l="1"/>
  <c r="AH11" i="4"/>
  <c r="AH13" i="4"/>
  <c r="AH15" i="4"/>
  <c r="AH16" i="4"/>
  <c r="B34" i="4" l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<sst xmlns="http://schemas.openxmlformats.org/spreadsheetml/2006/main" count="75" uniqueCount="74">
  <si>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</si>
  <si>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</si>
  <si>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</si>
  <si>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</si>
  <si>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</si>
  <si>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</si>
  <si>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</si>
  <si>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</si>
  <si>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</si>
  <si>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</si>
  <si>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</si>
  <si>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</si>
  <si>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</si>
  <si>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</si>
  <si>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</si>
  <si>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</si>
  <si>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</si>
  <si>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</si>
  <si>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</si>
  <si>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</si>
  <si>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</si>
  <si>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</si>
  <si>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</si>
  <si>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</si>
  <si>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</si>
  <si>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</si>
  <si>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</si>
  <si>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</si>
  <si>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</si>
  <si>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</si>
  <si>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</si>
  <si>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</si>
  <si>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</si>
  <si>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</si>
  <si>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</si>
  <si>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</si>
  <si>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</si>
  <si>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</si>
  <si>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</si>
  <si>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</si>
  <si>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</si>
  <si>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</si>
  <si>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</si>
  <si>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</si>
  <si>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</si>
  <si>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</si>
  <si>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</si>
  <si>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</si>
  <si>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</si>
  <si>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</si>
  <si>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</si>
  <si>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</si>
  <si>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</si>
  <si>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</si>
  <si>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</si>
  <si>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</si>
  <si>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</si>
  <si>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</si>
  <si>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</si>
  <si>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</si>
  <si>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</si>
  <si>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</si>
  <si>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</si>
  <si>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</si>
  <si>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</si>
  <si>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</si>
  <si>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</si>
  <si>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</si>
  <si>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</si>
  <si>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</si>
  <si>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Národný inštitút vzdelávania a mládeže</t>
  </si>
  <si>
    <t>učiteľka v ZŠ ...</t>
  </si>
  <si>
    <t xml:space="preserve">Pracovné pomery (u iných zamestnávateľov mimo EŠIF: 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</si>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</sst>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4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5" fillId="8" borderId="0" applyNumberFormat="0" applyBorder="0" applyAlignment="0" applyProtection="0"/>
    <xf numFmtId="0" fontId="34" fillId="0" borderId="0"/>
    <xf numFmtId="0" fontId="10" fillId="0" borderId="0"/>
    <xf numFmtId="0" fontId="11" fillId="0" borderId="0"/>
  </cellStyleXfs>
  <cellXfs count="167">
    <xf numFmtId="0" fontId="0" fillId="0" borderId="0" xfId="0"/>
    <xf numFmtId="0" fontId="34" fillId="0" borderId="0" xfId="2"/>
    <xf numFmtId="164" fontId="34" fillId="0" borderId="0" xfId="2" applyNumberFormat="1"/>
    <xf numFmtId="165" fontId="34" fillId="0" borderId="0" xfId="2" applyNumberFormat="1"/>
    <xf numFmtId="166" fontId="12" fillId="0" borderId="1" xfId="4" applyNumberFormat="1" applyFont="1" applyBorder="1"/>
    <xf numFmtId="0" fontId="12" fillId="0" borderId="1" xfId="4" applyFont="1" applyBorder="1"/>
    <xf numFmtId="14" fontId="34" fillId="0" borderId="0" xfId="2" applyNumberFormat="1"/>
    <xf numFmtId="166" fontId="12" fillId="0" borderId="2" xfId="4" applyNumberFormat="1" applyFont="1" applyBorder="1"/>
    <xf numFmtId="0" fontId="12" fillId="0" borderId="3" xfId="4" applyFont="1" applyBorder="1"/>
    <xf numFmtId="0" fontId="12" fillId="0" borderId="4" xfId="4" applyFont="1" applyBorder="1"/>
    <xf numFmtId="0" fontId="12" fillId="0" borderId="5" xfId="4" applyFont="1" applyBorder="1"/>
    <xf numFmtId="0" fontId="25" fillId="2" borderId="6" xfId="2" applyFont="1" applyFill="1" applyBorder="1" applyAlignment="1">
      <alignment horizontal="center" vertical="center" wrapText="1"/>
    </xf>
    <xf numFmtId="0" fontId="12" fillId="0" borderId="7" xfId="4" applyFont="1" applyBorder="1"/>
    <xf numFmtId="0" fontId="12" fillId="0" borderId="8" xfId="4" applyFont="1" applyBorder="1"/>
    <xf numFmtId="0" fontId="12" fillId="0" borderId="9" xfId="4" applyFont="1" applyBorder="1"/>
    <xf numFmtId="0" fontId="13" fillId="0" borderId="0" xfId="2" applyFont="1" applyAlignment="1" applyProtection="1">
      <alignment vertical="top" wrapText="1"/>
      <protection locked="0"/>
    </xf>
    <xf numFmtId="0" fontId="13" fillId="0" borderId="10" xfId="2" applyFont="1" applyBorder="1" applyAlignment="1" applyProtection="1">
      <alignment vertical="top" wrapText="1"/>
      <protection locked="0"/>
    </xf>
    <xf numFmtId="0" fontId="13" fillId="3" borderId="11" xfId="2" applyFont="1" applyFill="1" applyBorder="1" applyAlignment="1" applyProtection="1">
      <alignment vertical="center" wrapText="1"/>
      <protection locked="0"/>
    </xf>
    <xf numFmtId="0" fontId="13" fillId="3" borderId="12" xfId="2" applyFont="1" applyFill="1" applyBorder="1" applyAlignment="1" applyProtection="1">
      <alignment vertical="center"/>
      <protection locked="0"/>
    </xf>
    <xf numFmtId="167" fontId="34" fillId="3" borderId="13" xfId="2" applyNumberFormat="1" applyFill="1" applyBorder="1"/>
    <xf numFmtId="0" fontId="24" fillId="3" borderId="6" xfId="2" applyFont="1" applyFill="1" applyBorder="1"/>
    <xf numFmtId="0" fontId="14" fillId="0" borderId="14" xfId="2" applyFont="1" applyBorder="1"/>
    <xf numFmtId="0" fontId="14" fillId="3" borderId="11" xfId="2" applyFont="1" applyFill="1" applyBorder="1"/>
    <xf numFmtId="0" fontId="14" fillId="0" borderId="2" xfId="2" applyFont="1" applyBorder="1"/>
    <xf numFmtId="0" fontId="14" fillId="3" borderId="9" xfId="2" applyFont="1" applyFill="1" applyBorder="1"/>
    <xf numFmtId="4" fontId="14" fillId="0" borderId="2" xfId="2" applyNumberFormat="1" applyFont="1" applyBorder="1" applyProtection="1">
      <protection locked="0"/>
    </xf>
    <xf numFmtId="167" fontId="14" fillId="0" borderId="15" xfId="2" applyNumberFormat="1" applyFont="1" applyBorder="1" applyProtection="1">
      <protection locked="0"/>
    </xf>
    <xf numFmtId="0" fontId="14" fillId="3" borderId="16" xfId="2" applyFont="1" applyFill="1" applyBorder="1" applyAlignment="1">
      <alignment vertical="center"/>
    </xf>
    <xf numFmtId="168" fontId="34" fillId="4" borderId="0" xfId="2" applyNumberFormat="1" applyFill="1"/>
    <xf numFmtId="0" fontId="24" fillId="0" borderId="0" xfId="2" applyFont="1"/>
    <xf numFmtId="0" fontId="34" fillId="3" borderId="19" xfId="2" applyFill="1" applyBorder="1"/>
    <xf numFmtId="0" fontId="34" fillId="3" borderId="21" xfId="2" applyFill="1" applyBorder="1"/>
    <xf numFmtId="169" fontId="34" fillId="3" borderId="24" xfId="2" applyNumberFormat="1" applyFill="1" applyBorder="1"/>
    <xf numFmtId="169" fontId="34" fillId="3" borderId="18" xfId="2" applyNumberFormat="1" applyFill="1" applyBorder="1"/>
    <xf numFmtId="0" fontId="34" fillId="5" borderId="21" xfId="2" applyFill="1" applyBorder="1"/>
    <xf numFmtId="0" fontId="34" fillId="5" borderId="20" xfId="2" applyFill="1" applyBorder="1"/>
    <xf numFmtId="0" fontId="34" fillId="3" borderId="25" xfId="2" applyFill="1" applyBorder="1"/>
    <xf numFmtId="0" fontId="34" fillId="0" borderId="26" xfId="2" applyBorder="1"/>
    <xf numFmtId="0" fontId="10" fillId="0" borderId="0" xfId="3"/>
    <xf numFmtId="0" fontId="27" fillId="0" borderId="0" xfId="3" applyFont="1" applyAlignment="1">
      <alignment vertical="top"/>
    </xf>
    <xf numFmtId="0" fontId="28" fillId="0" borderId="0" xfId="3" applyFont="1" applyAlignment="1">
      <alignment vertical="top" wrapText="1"/>
    </xf>
    <xf numFmtId="0" fontId="29" fillId="0" borderId="0" xfId="2" applyFont="1"/>
    <xf numFmtId="4" fontId="34" fillId="0" borderId="17" xfId="2" applyNumberFormat="1" applyBorder="1"/>
    <xf numFmtId="4" fontId="34" fillId="3" borderId="17" xfId="2" applyNumberFormat="1" applyFill="1" applyBorder="1"/>
    <xf numFmtId="4" fontId="34" fillId="3" borderId="27" xfId="2" applyNumberFormat="1" applyFill="1" applyBorder="1"/>
    <xf numFmtId="4" fontId="34" fillId="6" borderId="17" xfId="2" applyNumberFormat="1" applyFill="1" applyBorder="1"/>
    <xf numFmtId="4" fontId="34" fillId="3" borderId="28" xfId="2" applyNumberFormat="1" applyFill="1" applyBorder="1"/>
    <xf numFmtId="0" fontId="34" fillId="3" borderId="29" xfId="2" applyFill="1" applyBorder="1"/>
    <xf numFmtId="0" fontId="34" fillId="3" borderId="24" xfId="2" applyFill="1" applyBorder="1"/>
    <xf numFmtId="4" fontId="34" fillId="0" borderId="7" xfId="2" applyNumberFormat="1" applyBorder="1"/>
    <xf numFmtId="4" fontId="34" fillId="0" borderId="27" xfId="2" applyNumberFormat="1" applyBorder="1"/>
    <xf numFmtId="4" fontId="34" fillId="3" borderId="30" xfId="2" applyNumberFormat="1" applyFill="1" applyBorder="1"/>
    <xf numFmtId="4" fontId="34" fillId="3" borderId="25" xfId="2" applyNumberFormat="1" applyFill="1" applyBorder="1"/>
    <xf numFmtId="168" fontId="26" fillId="4" borderId="17" xfId="2" applyNumberFormat="1" applyFont="1" applyFill="1" applyBorder="1"/>
    <xf numFmtId="168" fontId="26" fillId="6" borderId="17" xfId="2" applyNumberFormat="1" applyFont="1" applyFill="1" applyBorder="1"/>
    <xf numFmtId="168" fontId="34" fillId="4" borderId="17" xfId="2" applyNumberFormat="1" applyFill="1" applyBorder="1" applyAlignment="1">
      <alignment horizontal="center"/>
    </xf>
    <xf numFmtId="14" fontId="13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6" fillId="9" borderId="17" xfId="2" applyNumberFormat="1" applyFont="1" applyFill="1" applyBorder="1"/>
    <xf numFmtId="0" fontId="34" fillId="11" borderId="17" xfId="2" applyFill="1" applyBorder="1"/>
    <xf numFmtId="4" fontId="34" fillId="11" borderId="7" xfId="2" applyNumberFormat="1" applyFill="1" applyBorder="1"/>
    <xf numFmtId="4" fontId="34" fillId="11" borderId="27" xfId="2" applyNumberFormat="1" applyFill="1" applyBorder="1"/>
    <xf numFmtId="4" fontId="34" fillId="11" borderId="17" xfId="2" applyNumberFormat="1" applyFill="1" applyBorder="1"/>
    <xf numFmtId="4" fontId="34" fillId="10" borderId="7" xfId="2" applyNumberFormat="1" applyFill="1" applyBorder="1"/>
    <xf numFmtId="4" fontId="34" fillId="10" borderId="27" xfId="2" applyNumberFormat="1" applyFill="1" applyBorder="1"/>
    <xf numFmtId="4" fontId="34" fillId="10" borderId="17" xfId="2" applyNumberFormat="1" applyFill="1" applyBorder="1"/>
    <xf numFmtId="0" fontId="26" fillId="5" borderId="12" xfId="2" applyFont="1" applyFill="1" applyBorder="1" applyAlignment="1">
      <alignment wrapText="1"/>
    </xf>
    <xf numFmtId="0" fontId="16" fillId="0" borderId="46" xfId="2" applyFont="1" applyBorder="1"/>
    <xf numFmtId="0" fontId="16" fillId="5" borderId="47" xfId="2" applyFont="1" applyFill="1" applyBorder="1" applyAlignment="1">
      <alignment wrapText="1"/>
    </xf>
    <xf numFmtId="14" fontId="30" fillId="0" borderId="48" xfId="2" applyNumberFormat="1" applyFont="1" applyBorder="1"/>
    <xf numFmtId="0" fontId="26" fillId="5" borderId="11" xfId="2" applyFont="1" applyFill="1" applyBorder="1" applyAlignment="1">
      <alignment wrapText="1"/>
    </xf>
    <xf numFmtId="0" fontId="34" fillId="11" borderId="7" xfId="2" applyFill="1" applyBorder="1"/>
    <xf numFmtId="0" fontId="26" fillId="5" borderId="20" xfId="2" applyFont="1" applyFill="1" applyBorder="1" applyAlignment="1">
      <alignment wrapText="1"/>
    </xf>
    <xf numFmtId="0" fontId="16" fillId="0" borderId="34" xfId="2" applyFont="1" applyBorder="1"/>
    <xf numFmtId="0" fontId="30" fillId="7" borderId="28" xfId="2" applyFont="1" applyFill="1" applyBorder="1"/>
    <xf numFmtId="14" fontId="30" fillId="0" borderId="49" xfId="2" applyNumberFormat="1" applyFont="1" applyBorder="1" applyAlignment="1">
      <alignment wrapText="1"/>
    </xf>
    <xf numFmtId="0" fontId="16" fillId="5" borderId="30" xfId="2" applyFont="1" applyFill="1" applyBorder="1" applyAlignment="1">
      <alignment wrapText="1"/>
    </xf>
    <xf numFmtId="4" fontId="34" fillId="0" borderId="41" xfId="2" applyNumberFormat="1" applyBorder="1"/>
    <xf numFmtId="0" fontId="16" fillId="10" borderId="47" xfId="2" applyFont="1" applyFill="1" applyBorder="1" applyAlignment="1">
      <alignment wrapText="1"/>
    </xf>
    <xf numFmtId="0" fontId="30" fillId="0" borderId="48" xfId="2" applyFont="1" applyBorder="1"/>
    <xf numFmtId="0" fontId="34" fillId="5" borderId="50" xfId="2" applyFill="1" applyBorder="1"/>
    <xf numFmtId="169" fontId="34" fillId="3" borderId="0" xfId="2" applyNumberFormat="1" applyFill="1"/>
    <xf numFmtId="0" fontId="34" fillId="3" borderId="50" xfId="2" applyFill="1" applyBorder="1"/>
    <xf numFmtId="0" fontId="34" fillId="11" borderId="36" xfId="2" applyFill="1" applyBorder="1"/>
    <xf numFmtId="0" fontId="34" fillId="3" borderId="42" xfId="2" applyFill="1" applyBorder="1"/>
    <xf numFmtId="0" fontId="34" fillId="3" borderId="37" xfId="2" applyFill="1" applyBorder="1"/>
    <xf numFmtId="0" fontId="34" fillId="3" borderId="51" xfId="2" applyFill="1" applyBorder="1"/>
    <xf numFmtId="4" fontId="34" fillId="3" borderId="52" xfId="2" applyNumberFormat="1" applyFill="1" applyBorder="1"/>
    <xf numFmtId="4" fontId="34" fillId="3" borderId="53" xfId="2" applyNumberFormat="1" applyFill="1" applyBorder="1"/>
    <xf numFmtId="4" fontId="34" fillId="0" borderId="47" xfId="2" applyNumberFormat="1" applyBorder="1"/>
    <xf numFmtId="168" fontId="9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 applyAlignment="1">
      <alignment horizontal="center"/>
    </xf>
    <xf numFmtId="0" fontId="30" fillId="0" borderId="49" xfId="2" applyFont="1" applyBorder="1" applyAlignment="1">
      <alignment wrapText="1"/>
    </xf>
    <xf numFmtId="168" fontId="7" fillId="4" borderId="17" xfId="2" applyNumberFormat="1" applyFont="1" applyFill="1" applyBorder="1" applyAlignment="1">
      <alignment horizontal="center"/>
    </xf>
    <xf numFmtId="0" fontId="30" fillId="10" borderId="11" xfId="2" applyFont="1" applyFill="1" applyBorder="1" applyAlignment="1">
      <alignment wrapText="1"/>
    </xf>
    <xf numFmtId="168" fontId="6" fillId="4" borderId="17" xfId="2" applyNumberFormat="1" applyFont="1" applyFill="1" applyBorder="1" applyAlignment="1">
      <alignment horizontal="center"/>
    </xf>
    <xf numFmtId="168" fontId="5" fillId="4" borderId="17" xfId="2" applyNumberFormat="1" applyFont="1" applyFill="1" applyBorder="1" applyAlignment="1">
      <alignment horizontal="center"/>
    </xf>
    <xf numFmtId="168" fontId="4" fillId="4" borderId="17" xfId="2" applyNumberFormat="1" applyFont="1" applyFill="1" applyBorder="1" applyAlignment="1">
      <alignment horizontal="center"/>
    </xf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0" fontId="26" fillId="5" borderId="37" xfId="2" applyFont="1" applyFill="1" applyBorder="1" applyAlignment="1">
      <alignment horizontal="center" vertical="center" wrapText="1"/>
    </xf>
    <xf numFmtId="0" fontId="26" fillId="5" borderId="38" xfId="2" applyFont="1" applyFill="1" applyBorder="1" applyAlignment="1">
      <alignment horizontal="center" vertical="center" wrapText="1"/>
    </xf>
    <xf numFmtId="0" fontId="34" fillId="0" borderId="0" xfId="2" applyAlignment="1">
      <alignment horizontal="center" vertical="center"/>
    </xf>
    <xf numFmtId="0" fontId="35" fillId="8" borderId="31" xfId="1" applyBorder="1" applyAlignment="1"/>
    <xf numFmtId="0" fontId="34" fillId="0" borderId="31" xfId="2" applyBorder="1"/>
    <xf numFmtId="0" fontId="34" fillId="0" borderId="32" xfId="2" applyBorder="1"/>
    <xf numFmtId="0" fontId="35" fillId="8" borderId="6" xfId="1" applyNumberFormat="1" applyBorder="1" applyAlignment="1">
      <alignment horizontal="left"/>
    </xf>
    <xf numFmtId="0" fontId="34" fillId="0" borderId="31" xfId="2" applyBorder="1" applyAlignment="1">
      <alignment horizontal="left"/>
    </xf>
    <xf numFmtId="0" fontId="34" fillId="0" borderId="32" xfId="2" applyBorder="1" applyAlignment="1">
      <alignment horizontal="left"/>
    </xf>
    <xf numFmtId="0" fontId="32" fillId="8" borderId="6" xfId="1" applyFont="1" applyBorder="1" applyAlignment="1">
      <alignment horizontal="center"/>
    </xf>
    <xf numFmtId="0" fontId="34" fillId="0" borderId="31" xfId="2" applyBorder="1" applyAlignment="1">
      <alignment horizontal="center"/>
    </xf>
    <xf numFmtId="0" fontId="34" fillId="0" borderId="32" xfId="2" applyBorder="1" applyAlignment="1">
      <alignment horizontal="center"/>
    </xf>
    <xf numFmtId="49" fontId="35" fillId="8" borderId="6" xfId="1" applyNumberFormat="1" applyBorder="1" applyAlignment="1">
      <alignment horizontal="center"/>
    </xf>
    <xf numFmtId="49" fontId="34" fillId="0" borderId="31" xfId="2" applyNumberFormat="1" applyBorder="1" applyAlignment="1">
      <alignment horizontal="center"/>
    </xf>
    <xf numFmtId="49" fontId="34" fillId="0" borderId="32" xfId="2" applyNumberFormat="1" applyBorder="1" applyAlignment="1">
      <alignment horizontal="center"/>
    </xf>
    <xf numFmtId="0" fontId="35" fillId="8" borderId="6" xfId="1" applyBorder="1" applyAlignment="1">
      <alignment horizontal="center"/>
    </xf>
    <xf numFmtId="0" fontId="35" fillId="8" borderId="31" xfId="1" applyBorder="1" applyAlignment="1">
      <alignment horizontal="center"/>
    </xf>
    <xf numFmtId="0" fontId="35" fillId="8" borderId="32" xfId="1" applyBorder="1" applyAlignment="1">
      <alignment horizontal="center"/>
    </xf>
    <xf numFmtId="0" fontId="35" fillId="8" borderId="6" xfId="1" applyBorder="1" applyAlignment="1">
      <alignment horizontal="right"/>
    </xf>
    <xf numFmtId="0" fontId="35" fillId="8" borderId="32" xfId="1" applyBorder="1" applyAlignment="1">
      <alignment horizontal="right"/>
    </xf>
    <xf numFmtId="0" fontId="35" fillId="8" borderId="31" xfId="1" applyBorder="1" applyAlignment="1">
      <alignment horizontal="right"/>
    </xf>
    <xf numFmtId="0" fontId="24" fillId="6" borderId="17" xfId="2" applyFont="1" applyFill="1" applyBorder="1"/>
    <xf numFmtId="0" fontId="34" fillId="6" borderId="17" xfId="2" applyFill="1" applyBorder="1"/>
    <xf numFmtId="0" fontId="34" fillId="3" borderId="33" xfId="2" applyFill="1" applyBorder="1"/>
    <xf numFmtId="0" fontId="34" fillId="0" borderId="34" xfId="2" applyBorder="1"/>
    <xf numFmtId="0" fontId="26" fillId="0" borderId="17" xfId="2" applyFont="1" applyBorder="1"/>
    <xf numFmtId="0" fontId="26" fillId="0" borderId="27" xfId="2" applyFont="1" applyBorder="1"/>
    <xf numFmtId="0" fontId="37" fillId="10" borderId="16" xfId="2" applyFont="1" applyFill="1" applyBorder="1" applyAlignment="1">
      <alignment horizontal="center" wrapText="1"/>
    </xf>
    <xf numFmtId="0" fontId="37" fillId="10" borderId="46" xfId="2" applyFont="1" applyFill="1" applyBorder="1" applyAlignment="1">
      <alignment horizontal="center" wrapText="1"/>
    </xf>
    <xf numFmtId="0" fontId="37" fillId="11" borderId="11" xfId="2" applyFont="1" applyFill="1" applyBorder="1" applyAlignment="1">
      <alignment horizontal="center" wrapText="1"/>
    </xf>
    <xf numFmtId="0" fontId="37" fillId="11" borderId="10" xfId="2" applyFont="1" applyFill="1" applyBorder="1" applyAlignment="1">
      <alignment horizontal="center" wrapText="1"/>
    </xf>
    <xf numFmtId="0" fontId="37" fillId="11" borderId="6" xfId="2" applyFont="1" applyFill="1" applyBorder="1" applyAlignment="1">
      <alignment horizontal="center" wrapText="1"/>
    </xf>
    <xf numFmtId="0" fontId="37" fillId="11" borderId="32" xfId="2" applyFont="1" applyFill="1" applyBorder="1" applyAlignment="1">
      <alignment horizontal="center" wrapText="1"/>
    </xf>
    <xf numFmtId="0" fontId="31" fillId="0" borderId="31" xfId="2" applyFont="1" applyBorder="1" applyAlignment="1">
      <alignment horizontal="left" vertical="center" wrapText="1"/>
    </xf>
    <xf numFmtId="0" fontId="31" fillId="0" borderId="32" xfId="2" applyFont="1" applyBorder="1" applyAlignment="1">
      <alignment horizontal="left" vertical="center" wrapText="1"/>
    </xf>
    <xf numFmtId="0" fontId="12" fillId="0" borderId="9" xfId="4" applyFont="1" applyBorder="1"/>
    <xf numFmtId="0" fontId="12" fillId="0" borderId="8" xfId="4" applyFont="1" applyBorder="1"/>
    <xf numFmtId="0" fontId="12" fillId="0" borderId="7" xfId="4" applyFont="1" applyBorder="1"/>
    <xf numFmtId="0" fontId="15" fillId="3" borderId="33" xfId="2" applyFont="1" applyFill="1" applyBorder="1" applyAlignment="1" applyProtection="1">
      <alignment horizontal="center" vertical="center" wrapText="1"/>
      <protection locked="0"/>
    </xf>
    <xf numFmtId="0" fontId="15" fillId="3" borderId="34" xfId="2" applyFont="1" applyFill="1" applyBorder="1" applyAlignment="1" applyProtection="1">
      <alignment horizontal="center" vertical="center" wrapText="1"/>
      <protection locked="0"/>
    </xf>
    <xf numFmtId="0" fontId="15" fillId="3" borderId="35" xfId="2" applyFont="1" applyFill="1" applyBorder="1" applyAlignment="1" applyProtection="1">
      <alignment horizontal="center" vertical="center" wrapText="1"/>
      <protection locked="0"/>
    </xf>
    <xf numFmtId="0" fontId="15" fillId="3" borderId="14" xfId="2" applyFont="1" applyFill="1" applyBorder="1" applyAlignment="1" applyProtection="1">
      <alignment horizontal="center" vertical="center" wrapText="1"/>
      <protection locked="0"/>
    </xf>
    <xf numFmtId="0" fontId="40" fillId="3" borderId="6" xfId="2" applyFont="1" applyFill="1" applyBorder="1" applyAlignment="1">
      <alignment horizontal="center"/>
    </xf>
    <xf numFmtId="0" fontId="40" fillId="3" borderId="31" xfId="2" applyFont="1" applyFill="1" applyBorder="1" applyAlignment="1">
      <alignment horizontal="center"/>
    </xf>
    <xf numFmtId="0" fontId="40" fillId="3" borderId="32" xfId="2" applyFont="1" applyFill="1" applyBorder="1" applyAlignment="1">
      <alignment horizontal="center"/>
    </xf>
    <xf numFmtId="0" fontId="41" fillId="0" borderId="33" xfId="2" applyFont="1" applyBorder="1" applyAlignment="1">
      <alignment horizontal="left" vertical="top" wrapText="1"/>
    </xf>
    <xf numFmtId="0" fontId="42" fillId="0" borderId="1" xfId="2" applyFont="1" applyBorder="1" applyAlignment="1">
      <alignment horizontal="left" vertical="top"/>
    </xf>
    <xf numFmtId="0" fontId="42" fillId="0" borderId="34" xfId="2" applyFont="1" applyBorder="1" applyAlignment="1">
      <alignment horizontal="left" vertical="top"/>
    </xf>
    <xf numFmtId="0" fontId="42" fillId="0" borderId="22" xfId="2" applyFont="1" applyBorder="1" applyAlignment="1">
      <alignment horizontal="left" vertical="top"/>
    </xf>
    <xf numFmtId="0" fontId="42" fillId="0" borderId="0" xfId="2" applyFont="1" applyAlignment="1">
      <alignment horizontal="left" vertical="top"/>
    </xf>
    <xf numFmtId="0" fontId="42" fillId="0" borderId="23" xfId="2" applyFont="1" applyBorder="1" applyAlignment="1">
      <alignment horizontal="left" vertical="top"/>
    </xf>
    <xf numFmtId="0" fontId="42" fillId="0" borderId="22" xfId="2" applyFont="1" applyBorder="1"/>
    <xf numFmtId="0" fontId="42" fillId="0" borderId="0" xfId="2" applyFont="1"/>
    <xf numFmtId="0" fontId="42" fillId="0" borderId="23" xfId="2" applyFont="1" applyBorder="1"/>
    <xf numFmtId="0" fontId="42" fillId="0" borderId="35" xfId="2" applyFont="1" applyBorder="1"/>
    <xf numFmtId="0" fontId="42" fillId="0" borderId="26" xfId="2" applyFont="1" applyBorder="1"/>
    <xf numFmtId="0" fontId="42" fillId="0" borderId="14" xfId="2" applyFont="1" applyBorder="1"/>
    <xf numFmtId="0" fontId="21" fillId="0" borderId="39" xfId="3" applyFont="1" applyBorder="1" applyAlignment="1">
      <alignment horizontal="left" vertical="top" wrapText="1"/>
    </xf>
    <xf numFmtId="0" fontId="21" fillId="0" borderId="40" xfId="3" applyFont="1" applyBorder="1" applyAlignment="1">
      <alignment horizontal="left" vertical="top" wrapText="1"/>
    </xf>
    <xf numFmtId="0" fontId="21" fillId="0" borderId="41" xfId="3" applyFont="1" applyBorder="1" applyAlignment="1">
      <alignment horizontal="left" vertical="top" wrapText="1"/>
    </xf>
    <xf numFmtId="0" fontId="21" fillId="0" borderId="42" xfId="3" applyFont="1" applyBorder="1" applyAlignment="1">
      <alignment horizontal="left" vertical="top" wrapText="1"/>
    </xf>
    <xf numFmtId="0" fontId="21" fillId="0" borderId="0" xfId="3" applyFont="1" applyAlignment="1">
      <alignment horizontal="left" vertical="top" wrapText="1"/>
    </xf>
    <xf numFmtId="0" fontId="21" fillId="0" borderId="24" xfId="3" applyFont="1" applyBorder="1" applyAlignment="1">
      <alignment horizontal="left" vertical="top" wrapText="1"/>
    </xf>
    <xf numFmtId="0" fontId="21" fillId="0" borderId="43" xfId="3" applyFont="1" applyBorder="1" applyAlignment="1">
      <alignment horizontal="left" vertical="top" wrapText="1"/>
    </xf>
    <xf numFmtId="0" fontId="21" fillId="0" borderId="44" xfId="3" applyFont="1" applyBorder="1" applyAlignment="1">
      <alignment horizontal="left" vertical="top" wrapText="1"/>
    </xf>
    <xf numFmtId="0" fontId="21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19</xdr:col>
      <xdr:colOff>117137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0" zoomScaleNormal="80" zoomScaleSheetLayoutView="100" workbookViewId="0">
      <selection activeCell="E18" sqref="E18:F1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6" style="1" bestFit="1" customWidth="1"/>
    <col min="11" max="12" width="5.85546875" style="1" customWidth="1"/>
    <col min="13" max="17" width="6" style="1" bestFit="1" customWidth="1"/>
    <col min="18" max="18" width="5.7109375" style="1" customWidth="1"/>
    <col min="19" max="19" width="5.7109375" style="1" bestFit="1" customWidth="1"/>
    <col min="20" max="23" width="6" style="1" bestFit="1" customWidth="1"/>
    <col min="24" max="24" width="6" style="1" customWidth="1"/>
    <col min="25" max="29" width="6" style="1" bestFit="1" customWidth="1"/>
    <col min="30" max="30" width="5.7109375" style="1" bestFit="1" customWidth="1"/>
    <col min="31" max="31" width="6" style="1" bestFit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41" t="s">
        <v>64</v>
      </c>
    </row>
    <row r="2" spans="1:34" ht="81.7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15.75" thickBot="1" x14ac:dyDescent="0.3">
      <c r="A3" s="109" t="s">
        <v>53</v>
      </c>
      <c r="B3" s="110"/>
      <c r="C3" s="110"/>
      <c r="D3" s="110"/>
      <c r="E3" s="110"/>
      <c r="F3" s="110"/>
      <c r="G3" s="111"/>
      <c r="H3" s="115" t="s">
        <v>52</v>
      </c>
      <c r="I3" s="116"/>
      <c r="J3" s="117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18" t="s">
        <v>51</v>
      </c>
      <c r="W3" s="120"/>
      <c r="X3" s="112" t="s">
        <v>12</v>
      </c>
      <c r="Y3" s="113"/>
      <c r="Z3" s="113"/>
      <c r="AA3" s="113"/>
      <c r="AB3" s="113"/>
      <c r="AC3" s="114"/>
      <c r="AD3" s="118" t="s">
        <v>50</v>
      </c>
      <c r="AE3" s="119"/>
      <c r="AF3" s="106">
        <v>2023</v>
      </c>
      <c r="AG3" s="107"/>
      <c r="AH3" s="108"/>
    </row>
    <row r="4" spans="1:34" ht="15.75" customHeight="1" thickBot="1" x14ac:dyDescent="0.3">
      <c r="B4" s="37"/>
      <c r="AH4" s="37"/>
    </row>
    <row r="5" spans="1:34" ht="15.75" customHeight="1" thickBot="1" x14ac:dyDescent="0.3">
      <c r="B5" s="36" t="s">
        <v>49</v>
      </c>
      <c r="C5" s="35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>
        <v>18</v>
      </c>
      <c r="U5" s="34">
        <v>19</v>
      </c>
      <c r="V5" s="34">
        <v>20</v>
      </c>
      <c r="W5" s="34">
        <v>21</v>
      </c>
      <c r="X5" s="34">
        <v>22</v>
      </c>
      <c r="Y5" s="34">
        <v>23</v>
      </c>
      <c r="Z5" s="34">
        <v>24</v>
      </c>
      <c r="AA5" s="34">
        <v>25</v>
      </c>
      <c r="AB5" s="34">
        <v>26</v>
      </c>
      <c r="AC5" s="34">
        <v>27</v>
      </c>
      <c r="AD5" s="34">
        <v>28</v>
      </c>
      <c r="AE5" s="34">
        <f>IF(DAY(DATE($AF$3,AU24+1,0))=28,"",29)</f>
        <v>29</v>
      </c>
      <c r="AF5" s="34">
        <f>IF(OR(DAY(DATE($AF$3,$AU$24+1,0))=28,DAY(DATE($AF$3,$AU$24+1,0))=29),"",IF(DAY(DATE($AF$3,$AU$24+1,0))=29,"",30))</f>
        <v>30</v>
      </c>
      <c r="AG5" s="80" t="str">
        <f>IF(OR(DAY(DATE($AF$3,$AU$24+1,0))=28,DAY(DATE($AF$3,$AU$24+1,0))=29),"",IF(DAY(DATE($AF$3,$AU$24+1,0))=30,"",31))</f>
        <v/>
      </c>
      <c r="AH5" s="100" t="s">
        <v>48</v>
      </c>
    </row>
    <row r="6" spans="1:34" ht="15.75" thickBot="1" x14ac:dyDescent="0.3">
      <c r="A6" s="123"/>
      <c r="B6" s="124"/>
      <c r="C6" s="33">
        <f t="shared" ref="C6:AD6" si="0">(DATE($AF$3,$AU$24,C5))</f>
        <v>45078</v>
      </c>
      <c r="D6" s="32">
        <f t="shared" si="0"/>
        <v>45079</v>
      </c>
      <c r="E6" s="32">
        <f t="shared" si="0"/>
        <v>45080</v>
      </c>
      <c r="F6" s="32">
        <f t="shared" si="0"/>
        <v>45081</v>
      </c>
      <c r="G6" s="32">
        <f t="shared" si="0"/>
        <v>45082</v>
      </c>
      <c r="H6" s="32">
        <f t="shared" si="0"/>
        <v>45083</v>
      </c>
      <c r="I6" s="32">
        <f t="shared" si="0"/>
        <v>45084</v>
      </c>
      <c r="J6" s="32">
        <f t="shared" si="0"/>
        <v>45085</v>
      </c>
      <c r="K6" s="32">
        <f t="shared" si="0"/>
        <v>45086</v>
      </c>
      <c r="L6" s="32">
        <f t="shared" si="0"/>
        <v>45087</v>
      </c>
      <c r="M6" s="32">
        <f t="shared" si="0"/>
        <v>45088</v>
      </c>
      <c r="N6" s="32">
        <f t="shared" si="0"/>
        <v>45089</v>
      </c>
      <c r="O6" s="32">
        <f t="shared" si="0"/>
        <v>45090</v>
      </c>
      <c r="P6" s="32">
        <f t="shared" si="0"/>
        <v>45091</v>
      </c>
      <c r="Q6" s="32">
        <f t="shared" si="0"/>
        <v>45092</v>
      </c>
      <c r="R6" s="32">
        <f t="shared" si="0"/>
        <v>45093</v>
      </c>
      <c r="S6" s="32">
        <f t="shared" si="0"/>
        <v>45094</v>
      </c>
      <c r="T6" s="32">
        <f t="shared" si="0"/>
        <v>45095</v>
      </c>
      <c r="U6" s="32">
        <f t="shared" si="0"/>
        <v>45096</v>
      </c>
      <c r="V6" s="32">
        <f t="shared" si="0"/>
        <v>45097</v>
      </c>
      <c r="W6" s="32">
        <f t="shared" si="0"/>
        <v>45098</v>
      </c>
      <c r="X6" s="32">
        <f t="shared" si="0"/>
        <v>45099</v>
      </c>
      <c r="Y6" s="32">
        <f t="shared" si="0"/>
        <v>45100</v>
      </c>
      <c r="Z6" s="32">
        <f t="shared" si="0"/>
        <v>45101</v>
      </c>
      <c r="AA6" s="32">
        <f t="shared" si="0"/>
        <v>45102</v>
      </c>
      <c r="AB6" s="32">
        <f t="shared" si="0"/>
        <v>45103</v>
      </c>
      <c r="AC6" s="32">
        <f t="shared" si="0"/>
        <v>45104</v>
      </c>
      <c r="AD6" s="32">
        <f t="shared" si="0"/>
        <v>45105</v>
      </c>
      <c r="AE6" s="32">
        <f>IF(ISERROR(DATE($AF$3,$AU$24,AE5)),"",(DATE($AF$3,$AU$24,AE5)))</f>
        <v>45106</v>
      </c>
      <c r="AF6" s="32">
        <f>IF(ISERROR(DATE($AF$3,$AU$24,AF5)),"",(DATE($AF$3,$AU$24,AF5)))</f>
        <v>45107</v>
      </c>
      <c r="AG6" s="81" t="str">
        <f>IF(ISERROR(DATE($AF$3,$AU$24,AG5)),"",(DATE($AF$3,$AU$24,AG5)))</f>
        <v/>
      </c>
      <c r="AH6" s="101"/>
    </row>
    <row r="7" spans="1:34" x14ac:dyDescent="0.25">
      <c r="A7" s="72" t="s">
        <v>47</v>
      </c>
      <c r="B7" s="73" t="s">
        <v>70</v>
      </c>
      <c r="C7" s="4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2"/>
      <c r="AH7" s="85"/>
    </row>
    <row r="8" spans="1:34" ht="15.75" thickBot="1" x14ac:dyDescent="0.3">
      <c r="A8" s="129" t="s">
        <v>60</v>
      </c>
      <c r="B8" s="130"/>
      <c r="C8" s="7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3"/>
      <c r="AH8" s="86"/>
    </row>
    <row r="9" spans="1:34" x14ac:dyDescent="0.25">
      <c r="A9" s="66" t="s">
        <v>46</v>
      </c>
      <c r="B9" s="67" t="s">
        <v>65</v>
      </c>
      <c r="C9" s="4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84"/>
      <c r="AH9" s="86"/>
    </row>
    <row r="10" spans="1:34" ht="26.25" x14ac:dyDescent="0.25">
      <c r="A10" s="68" t="s">
        <v>56</v>
      </c>
      <c r="B10" s="69" t="s">
        <v>66</v>
      </c>
      <c r="C10" s="42">
        <v>7.5</v>
      </c>
      <c r="D10" s="42">
        <v>7.5</v>
      </c>
      <c r="E10" s="42"/>
      <c r="F10" s="42"/>
      <c r="G10" s="42"/>
      <c r="H10" s="42">
        <v>7.5</v>
      </c>
      <c r="I10" s="42">
        <v>7.5</v>
      </c>
      <c r="J10" s="42">
        <v>7.5</v>
      </c>
      <c r="K10" s="42">
        <v>7.5</v>
      </c>
      <c r="L10" s="42"/>
      <c r="M10" s="42"/>
      <c r="N10" s="42">
        <v>7.5</v>
      </c>
      <c r="O10" s="42">
        <v>4</v>
      </c>
      <c r="P10" s="42">
        <v>7.5</v>
      </c>
      <c r="Q10" s="42">
        <v>7.5</v>
      </c>
      <c r="R10" s="42">
        <v>7.5</v>
      </c>
      <c r="S10" s="42"/>
      <c r="T10" s="42"/>
      <c r="U10" s="42">
        <v>7.5</v>
      </c>
      <c r="V10" s="42">
        <v>7.5</v>
      </c>
      <c r="W10" s="42">
        <v>7.5</v>
      </c>
      <c r="X10" s="42">
        <v>7.5</v>
      </c>
      <c r="Y10" s="42"/>
      <c r="Z10" s="42"/>
      <c r="AA10" s="42"/>
      <c r="AB10" s="42">
        <v>7.5</v>
      </c>
      <c r="AC10" s="42">
        <v>7.5</v>
      </c>
      <c r="AD10" s="42">
        <v>7.5</v>
      </c>
      <c r="AE10" s="42">
        <v>7.5</v>
      </c>
      <c r="AF10" s="42">
        <v>7.5</v>
      </c>
      <c r="AG10" s="42"/>
      <c r="AH10" s="87">
        <f t="shared" ref="AH10:AH16" si="1">SUM(C10:AG10)</f>
        <v>146.5</v>
      </c>
    </row>
    <row r="11" spans="1:34" ht="27" thickBot="1" x14ac:dyDescent="0.3">
      <c r="A11" s="70" t="s">
        <v>57</v>
      </c>
      <c r="B11" s="75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87">
        <f t="shared" si="1"/>
        <v>0</v>
      </c>
    </row>
    <row r="12" spans="1:34" ht="15.75" thickBot="1" x14ac:dyDescent="0.3">
      <c r="A12" s="131" t="s">
        <v>61</v>
      </c>
      <c r="B12" s="132"/>
      <c r="C12" s="60"/>
      <c r="D12" s="61"/>
      <c r="E12" s="62"/>
      <c r="F12" s="62"/>
      <c r="G12" s="61"/>
      <c r="H12" s="62"/>
      <c r="I12" s="61"/>
      <c r="J12" s="61"/>
      <c r="K12" s="61"/>
      <c r="L12" s="62"/>
      <c r="M12" s="62"/>
      <c r="N12" s="61"/>
      <c r="O12" s="62"/>
      <c r="P12" s="61"/>
      <c r="Q12" s="61"/>
      <c r="R12" s="61"/>
      <c r="S12" s="62"/>
      <c r="T12" s="62"/>
      <c r="U12" s="61"/>
      <c r="V12" s="62"/>
      <c r="W12" s="61"/>
      <c r="X12" s="61"/>
      <c r="Y12" s="61"/>
      <c r="Z12" s="62"/>
      <c r="AA12" s="62"/>
      <c r="AB12" s="61"/>
      <c r="AC12" s="62"/>
      <c r="AD12" s="61"/>
      <c r="AE12" s="61"/>
      <c r="AF12" s="61"/>
      <c r="AG12" s="62"/>
      <c r="AH12" s="87"/>
    </row>
    <row r="13" spans="1:34" ht="39.75" thickBot="1" x14ac:dyDescent="0.3">
      <c r="A13" s="76" t="s">
        <v>58</v>
      </c>
      <c r="B13" s="79"/>
      <c r="C13" s="49"/>
      <c r="D13" s="50"/>
      <c r="E13" s="42"/>
      <c r="F13" s="42"/>
      <c r="G13" s="50"/>
      <c r="H13" s="42"/>
      <c r="I13" s="50"/>
      <c r="J13" s="50"/>
      <c r="K13" s="50"/>
      <c r="L13" s="42"/>
      <c r="M13" s="42"/>
      <c r="N13" s="50"/>
      <c r="O13" s="42"/>
      <c r="P13" s="50"/>
      <c r="Q13" s="50"/>
      <c r="R13" s="50"/>
      <c r="S13" s="42"/>
      <c r="T13" s="42"/>
      <c r="U13" s="50"/>
      <c r="V13" s="42"/>
      <c r="W13" s="50"/>
      <c r="X13" s="50"/>
      <c r="Y13" s="50"/>
      <c r="Z13" s="42"/>
      <c r="AA13" s="42"/>
      <c r="AB13" s="50"/>
      <c r="AC13" s="42"/>
      <c r="AD13" s="50"/>
      <c r="AE13" s="50"/>
      <c r="AF13" s="50"/>
      <c r="AG13" s="42"/>
      <c r="AH13" s="87">
        <f t="shared" si="1"/>
        <v>0</v>
      </c>
    </row>
    <row r="14" spans="1:34" x14ac:dyDescent="0.25">
      <c r="A14" s="127" t="s">
        <v>62</v>
      </c>
      <c r="B14" s="128"/>
      <c r="C14" s="63"/>
      <c r="D14" s="64"/>
      <c r="E14" s="65"/>
      <c r="F14" s="65"/>
      <c r="G14" s="65"/>
      <c r="H14" s="65"/>
      <c r="I14" s="65"/>
      <c r="J14" s="64"/>
      <c r="K14" s="64"/>
      <c r="L14" s="65"/>
      <c r="M14" s="65"/>
      <c r="N14" s="65"/>
      <c r="O14" s="65"/>
      <c r="P14" s="65"/>
      <c r="Q14" s="64"/>
      <c r="R14" s="64"/>
      <c r="S14" s="65"/>
      <c r="T14" s="65"/>
      <c r="U14" s="65"/>
      <c r="V14" s="65"/>
      <c r="W14" s="65"/>
      <c r="X14" s="64"/>
      <c r="Y14" s="64"/>
      <c r="Z14" s="65"/>
      <c r="AA14" s="65"/>
      <c r="AB14" s="65"/>
      <c r="AC14" s="65"/>
      <c r="AD14" s="65"/>
      <c r="AE14" s="64"/>
      <c r="AF14" s="64"/>
      <c r="AG14" s="65"/>
      <c r="AH14" s="87"/>
    </row>
    <row r="15" spans="1:34" ht="26.25" x14ac:dyDescent="0.25">
      <c r="A15" s="78" t="s">
        <v>59</v>
      </c>
      <c r="C15" s="8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87">
        <f t="shared" si="1"/>
        <v>0</v>
      </c>
    </row>
    <row r="16" spans="1:34" ht="28.9" customHeight="1" thickBot="1" x14ac:dyDescent="0.3">
      <c r="A16" s="94" t="s">
        <v>72</v>
      </c>
      <c r="B16" s="92" t="s">
        <v>71</v>
      </c>
      <c r="C16" s="77"/>
      <c r="D16" s="50"/>
      <c r="E16" s="50"/>
      <c r="F16" s="50"/>
      <c r="G16" s="50"/>
      <c r="H16" s="50"/>
      <c r="I16" s="50">
        <v>1</v>
      </c>
      <c r="J16" s="50"/>
      <c r="K16" s="50"/>
      <c r="L16" s="50"/>
      <c r="M16" s="50"/>
      <c r="N16" s="50"/>
      <c r="O16" s="50"/>
      <c r="P16" s="50">
        <v>1</v>
      </c>
      <c r="Q16" s="50"/>
      <c r="R16" s="50"/>
      <c r="S16" s="50"/>
      <c r="T16" s="50"/>
      <c r="U16" s="50"/>
      <c r="V16" s="50"/>
      <c r="W16" s="50">
        <v>1</v>
      </c>
      <c r="X16" s="50"/>
      <c r="Y16" s="50"/>
      <c r="Z16" s="50"/>
      <c r="AA16" s="50"/>
      <c r="AB16" s="50"/>
      <c r="AC16" s="50"/>
      <c r="AD16" s="50">
        <v>1</v>
      </c>
      <c r="AE16" s="50"/>
      <c r="AF16" s="50"/>
      <c r="AG16" s="50"/>
      <c r="AH16" s="88">
        <f t="shared" si="1"/>
        <v>4</v>
      </c>
    </row>
    <row r="17" spans="1:53" ht="15.75" thickBot="1" x14ac:dyDescent="0.3">
      <c r="B17" s="29" t="s">
        <v>45</v>
      </c>
      <c r="C17" s="51">
        <f t="shared" ref="C17:AH17" si="2">SUM(C10:C16)</f>
        <v>7.5</v>
      </c>
      <c r="D17" s="51">
        <f t="shared" si="2"/>
        <v>7.5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7.5</v>
      </c>
      <c r="I17" s="51">
        <f t="shared" si="2"/>
        <v>8.5</v>
      </c>
      <c r="J17" s="51">
        <f t="shared" si="2"/>
        <v>7.5</v>
      </c>
      <c r="K17" s="51">
        <f t="shared" si="2"/>
        <v>7.5</v>
      </c>
      <c r="L17" s="51">
        <f t="shared" si="2"/>
        <v>0</v>
      </c>
      <c r="M17" s="51">
        <f t="shared" si="2"/>
        <v>0</v>
      </c>
      <c r="N17" s="51">
        <f t="shared" si="2"/>
        <v>7.5</v>
      </c>
      <c r="O17" s="51">
        <f t="shared" si="2"/>
        <v>4</v>
      </c>
      <c r="P17" s="51">
        <f t="shared" si="2"/>
        <v>8.5</v>
      </c>
      <c r="Q17" s="51">
        <f t="shared" si="2"/>
        <v>7.5</v>
      </c>
      <c r="R17" s="51">
        <f t="shared" si="2"/>
        <v>7.5</v>
      </c>
      <c r="S17" s="51">
        <f t="shared" si="2"/>
        <v>0</v>
      </c>
      <c r="T17" s="51">
        <f t="shared" si="2"/>
        <v>0</v>
      </c>
      <c r="U17" s="51">
        <f t="shared" si="2"/>
        <v>7.5</v>
      </c>
      <c r="V17" s="51">
        <f t="shared" si="2"/>
        <v>7.5</v>
      </c>
      <c r="W17" s="51">
        <f t="shared" si="2"/>
        <v>8.5</v>
      </c>
      <c r="X17" s="51">
        <f t="shared" si="2"/>
        <v>7.5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7.5</v>
      </c>
      <c r="AC17" s="51">
        <f t="shared" si="2"/>
        <v>7.5</v>
      </c>
      <c r="AD17" s="51">
        <f t="shared" si="2"/>
        <v>8.5</v>
      </c>
      <c r="AE17" s="51">
        <f t="shared" si="2"/>
        <v>7.5</v>
      </c>
      <c r="AF17" s="51">
        <f t="shared" si="2"/>
        <v>7.5</v>
      </c>
      <c r="AG17" s="52">
        <f t="shared" si="2"/>
        <v>0</v>
      </c>
      <c r="AH17" s="52">
        <f t="shared" si="2"/>
        <v>150.5</v>
      </c>
    </row>
    <row r="18" spans="1:53" x14ac:dyDescent="0.25">
      <c r="A18" s="125" t="s">
        <v>44</v>
      </c>
      <c r="B18" s="125"/>
      <c r="C18" s="53">
        <v>0.3125</v>
      </c>
      <c r="D18" s="53">
        <v>0.3125</v>
      </c>
      <c r="E18" s="53"/>
      <c r="F18" s="53"/>
      <c r="G18" s="53"/>
      <c r="H18" s="53">
        <v>0.3125</v>
      </c>
      <c r="I18" s="53">
        <v>0.3125</v>
      </c>
      <c r="J18" s="53">
        <v>0.3125</v>
      </c>
      <c r="K18" s="53">
        <v>0.3125</v>
      </c>
      <c r="L18" s="53"/>
      <c r="M18" s="53"/>
      <c r="N18" s="53">
        <v>0.3125</v>
      </c>
      <c r="O18" s="53">
        <v>0.3125</v>
      </c>
      <c r="P18" s="53">
        <v>0.3125</v>
      </c>
      <c r="Q18" s="53">
        <v>0.3125</v>
      </c>
      <c r="R18" s="53">
        <v>0.3125</v>
      </c>
      <c r="S18" s="53"/>
      <c r="T18" s="53"/>
      <c r="U18" s="53">
        <v>0.3125</v>
      </c>
      <c r="V18" s="53">
        <v>0.3125</v>
      </c>
      <c r="W18" s="53">
        <v>0.3125</v>
      </c>
      <c r="X18" s="53">
        <v>0.3125</v>
      </c>
      <c r="Y18" s="53"/>
      <c r="Z18" s="53"/>
      <c r="AA18" s="53"/>
      <c r="AB18" s="53">
        <v>0.3125</v>
      </c>
      <c r="AC18" s="53">
        <v>0.3125</v>
      </c>
      <c r="AD18" s="53">
        <v>0.3125</v>
      </c>
      <c r="AE18" s="53">
        <v>0.3125</v>
      </c>
      <c r="AF18" s="53">
        <v>0.3125</v>
      </c>
      <c r="AG18" s="53"/>
      <c r="AH18" s="43"/>
    </row>
    <row r="19" spans="1:53" x14ac:dyDescent="0.25">
      <c r="A19" s="126" t="s">
        <v>43</v>
      </c>
      <c r="B19" s="126"/>
      <c r="C19" s="53">
        <v>0.64583333333333337</v>
      </c>
      <c r="D19" s="53">
        <v>0.64583333333333337</v>
      </c>
      <c r="E19" s="53"/>
      <c r="F19" s="53"/>
      <c r="G19" s="53"/>
      <c r="H19" s="53">
        <v>0.64583333333333337</v>
      </c>
      <c r="I19" s="53">
        <v>0.72916666666666663</v>
      </c>
      <c r="J19" s="53">
        <v>0.64583333333333337</v>
      </c>
      <c r="K19" s="53">
        <v>0.64583333333333337</v>
      </c>
      <c r="L19" s="53"/>
      <c r="M19" s="53"/>
      <c r="N19" s="53">
        <v>0.64583333333333337</v>
      </c>
      <c r="O19" s="53">
        <v>0.64583333333333337</v>
      </c>
      <c r="P19" s="53">
        <v>0.72916666666666663</v>
      </c>
      <c r="Q19" s="53">
        <v>0.64583333333333337</v>
      </c>
      <c r="R19" s="53">
        <v>0.64583333333333337</v>
      </c>
      <c r="S19" s="53"/>
      <c r="T19" s="53"/>
      <c r="U19" s="53">
        <v>0.64583333333333337</v>
      </c>
      <c r="V19" s="53">
        <v>0.64583333333333337</v>
      </c>
      <c r="W19" s="53">
        <v>0.72916666666666663</v>
      </c>
      <c r="X19" s="53">
        <v>0.64583333333333337</v>
      </c>
      <c r="Y19" s="53"/>
      <c r="Z19" s="53"/>
      <c r="AA19" s="53"/>
      <c r="AB19" s="53">
        <v>0.64583333333333337</v>
      </c>
      <c r="AC19" s="53">
        <v>0.64583333333333337</v>
      </c>
      <c r="AD19" s="53">
        <v>0.72916666666666663</v>
      </c>
      <c r="AE19" s="53">
        <v>0.64583333333333337</v>
      </c>
      <c r="AF19" s="53">
        <v>0.64583333333333337</v>
      </c>
      <c r="AG19" s="53"/>
      <c r="AH19" s="44"/>
    </row>
    <row r="20" spans="1:53" x14ac:dyDescent="0.25">
      <c r="A20" s="122" t="s">
        <v>42</v>
      </c>
      <c r="B20" s="122"/>
      <c r="C20" s="54">
        <f>C19-C18</f>
        <v>0.33333333333333337</v>
      </c>
      <c r="D20" s="54">
        <f t="shared" ref="D20:AG20" si="3">D19-D18</f>
        <v>0.33333333333333337</v>
      </c>
      <c r="E20" s="54">
        <f>E19-E18</f>
        <v>0</v>
      </c>
      <c r="F20" s="54">
        <f>F19-F18</f>
        <v>0</v>
      </c>
      <c r="G20" s="54">
        <f t="shared" si="3"/>
        <v>0</v>
      </c>
      <c r="H20" s="54">
        <f t="shared" si="3"/>
        <v>0.33333333333333337</v>
      </c>
      <c r="I20" s="54">
        <f t="shared" si="3"/>
        <v>0.41666666666666663</v>
      </c>
      <c r="J20" s="54">
        <f t="shared" si="3"/>
        <v>0.33333333333333337</v>
      </c>
      <c r="K20" s="54">
        <f t="shared" si="3"/>
        <v>0.33333333333333337</v>
      </c>
      <c r="L20" s="54">
        <f t="shared" si="3"/>
        <v>0</v>
      </c>
      <c r="M20" s="54">
        <f t="shared" si="3"/>
        <v>0</v>
      </c>
      <c r="N20" s="54">
        <f t="shared" si="3"/>
        <v>0.33333333333333337</v>
      </c>
      <c r="O20" s="54">
        <f t="shared" si="3"/>
        <v>0.33333333333333337</v>
      </c>
      <c r="P20" s="54">
        <f t="shared" si="3"/>
        <v>0.41666666666666663</v>
      </c>
      <c r="Q20" s="54">
        <f t="shared" si="3"/>
        <v>0.33333333333333337</v>
      </c>
      <c r="R20" s="54">
        <f t="shared" si="3"/>
        <v>0.33333333333333337</v>
      </c>
      <c r="S20" s="54">
        <f t="shared" si="3"/>
        <v>0</v>
      </c>
      <c r="T20" s="54">
        <f t="shared" si="3"/>
        <v>0</v>
      </c>
      <c r="U20" s="54">
        <f t="shared" si="3"/>
        <v>0.33333333333333337</v>
      </c>
      <c r="V20" s="54">
        <f t="shared" si="3"/>
        <v>0.33333333333333337</v>
      </c>
      <c r="W20" s="54">
        <f t="shared" si="3"/>
        <v>0.41666666666666663</v>
      </c>
      <c r="X20" s="54">
        <f t="shared" si="3"/>
        <v>0.33333333333333337</v>
      </c>
      <c r="Y20" s="54">
        <f t="shared" si="3"/>
        <v>0</v>
      </c>
      <c r="Z20" s="54">
        <f t="shared" si="3"/>
        <v>0</v>
      </c>
      <c r="AA20" s="54">
        <f t="shared" si="3"/>
        <v>0</v>
      </c>
      <c r="AB20" s="54">
        <f t="shared" si="3"/>
        <v>0.33333333333333337</v>
      </c>
      <c r="AC20" s="54">
        <f t="shared" si="3"/>
        <v>0.33333333333333337</v>
      </c>
      <c r="AD20" s="54">
        <f t="shared" si="3"/>
        <v>0.41666666666666663</v>
      </c>
      <c r="AE20" s="54">
        <f t="shared" si="3"/>
        <v>0.33333333333333337</v>
      </c>
      <c r="AF20" s="54">
        <f t="shared" si="3"/>
        <v>0.33333333333333337</v>
      </c>
      <c r="AG20" s="54">
        <f t="shared" si="3"/>
        <v>0</v>
      </c>
      <c r="AH20" s="45"/>
    </row>
    <row r="21" spans="1:53" x14ac:dyDescent="0.25">
      <c r="A21" s="121" t="s">
        <v>54</v>
      </c>
      <c r="B21" s="122"/>
      <c r="C21" s="58">
        <f>(C20-INT(C20))*24</f>
        <v>8</v>
      </c>
      <c r="D21" s="58">
        <f>(D20-INT(D20))*24</f>
        <v>8</v>
      </c>
      <c r="E21" s="58">
        <f t="shared" ref="E21:AG21" si="4">(E20-INT(E20))*24</f>
        <v>0</v>
      </c>
      <c r="F21" s="58">
        <f t="shared" si="4"/>
        <v>0</v>
      </c>
      <c r="G21" s="58">
        <f>(G20-INT(G20))*24</f>
        <v>0</v>
      </c>
      <c r="H21" s="58">
        <f t="shared" si="4"/>
        <v>8</v>
      </c>
      <c r="I21" s="58">
        <f t="shared" si="4"/>
        <v>10</v>
      </c>
      <c r="J21" s="58">
        <f t="shared" si="4"/>
        <v>8</v>
      </c>
      <c r="K21" s="58">
        <f t="shared" si="4"/>
        <v>8</v>
      </c>
      <c r="L21" s="58">
        <f t="shared" si="4"/>
        <v>0</v>
      </c>
      <c r="M21" s="58">
        <f t="shared" si="4"/>
        <v>0</v>
      </c>
      <c r="N21" s="58">
        <f t="shared" si="4"/>
        <v>8</v>
      </c>
      <c r="O21" s="58">
        <f t="shared" si="4"/>
        <v>8</v>
      </c>
      <c r="P21" s="58">
        <f t="shared" si="4"/>
        <v>10</v>
      </c>
      <c r="Q21" s="58">
        <f t="shared" si="4"/>
        <v>8</v>
      </c>
      <c r="R21" s="58">
        <f t="shared" si="4"/>
        <v>8</v>
      </c>
      <c r="S21" s="58">
        <f t="shared" si="4"/>
        <v>0</v>
      </c>
      <c r="T21" s="58">
        <f t="shared" si="4"/>
        <v>0</v>
      </c>
      <c r="U21" s="58">
        <f t="shared" si="4"/>
        <v>8</v>
      </c>
      <c r="V21" s="58">
        <f t="shared" si="4"/>
        <v>8</v>
      </c>
      <c r="W21" s="58">
        <f t="shared" si="4"/>
        <v>10</v>
      </c>
      <c r="X21" s="58">
        <f t="shared" si="4"/>
        <v>8</v>
      </c>
      <c r="Y21" s="58">
        <f t="shared" si="4"/>
        <v>0</v>
      </c>
      <c r="Z21" s="58">
        <f t="shared" si="4"/>
        <v>0</v>
      </c>
      <c r="AA21" s="58">
        <f t="shared" si="4"/>
        <v>0</v>
      </c>
      <c r="AB21" s="58">
        <f t="shared" si="4"/>
        <v>8</v>
      </c>
      <c r="AC21" s="58">
        <f t="shared" si="4"/>
        <v>8</v>
      </c>
      <c r="AD21" s="58">
        <f t="shared" si="4"/>
        <v>10</v>
      </c>
      <c r="AE21" s="58">
        <f t="shared" si="4"/>
        <v>8</v>
      </c>
      <c r="AF21" s="58">
        <f t="shared" si="4"/>
        <v>8</v>
      </c>
      <c r="AG21" s="58">
        <f t="shared" si="4"/>
        <v>0</v>
      </c>
      <c r="AH21" s="45"/>
    </row>
    <row r="22" spans="1:53" x14ac:dyDescent="0.25">
      <c r="A22" s="74" t="s">
        <v>41</v>
      </c>
      <c r="B22" s="74"/>
      <c r="C22" s="57"/>
      <c r="D22" s="96"/>
      <c r="E22" s="96"/>
      <c r="F22" s="96"/>
      <c r="G22" s="57" t="s">
        <v>68</v>
      </c>
      <c r="H22" s="98"/>
      <c r="I22" s="93"/>
      <c r="J22" s="99"/>
      <c r="K22" s="57"/>
      <c r="L22" s="90"/>
      <c r="M22" s="57"/>
      <c r="N22" s="57"/>
      <c r="O22" s="166" t="s">
        <v>73</v>
      </c>
      <c r="P22" s="57"/>
      <c r="Q22" s="91"/>
      <c r="R22" s="97"/>
      <c r="S22" s="57"/>
      <c r="T22" s="99"/>
      <c r="U22" s="57"/>
      <c r="V22" s="57"/>
      <c r="W22" s="55"/>
      <c r="X22" s="91"/>
      <c r="Y22" s="57" t="s">
        <v>67</v>
      </c>
      <c r="Z22" s="97"/>
      <c r="AA22" s="57"/>
      <c r="AB22" s="57"/>
      <c r="AC22" s="95"/>
      <c r="AD22" s="95"/>
      <c r="AE22" s="55"/>
      <c r="AF22" s="55"/>
      <c r="AG22" s="55"/>
      <c r="AH22" s="46"/>
    </row>
    <row r="23" spans="1:53" ht="15.75" thickBot="1" x14ac:dyDescent="0.3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53" ht="15.75" customHeight="1" thickBot="1" x14ac:dyDescent="0.3">
      <c r="A24" s="138" t="s">
        <v>40</v>
      </c>
      <c r="B24" s="139"/>
      <c r="K24" s="142" t="s">
        <v>55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4"/>
      <c r="AS24" s="1">
        <v>2016</v>
      </c>
      <c r="AU24" s="1">
        <f>MONTH(DATEVALUE(X3&amp;" 1"))</f>
        <v>6</v>
      </c>
      <c r="AV24" s="135" t="s">
        <v>39</v>
      </c>
      <c r="AW24" s="136"/>
      <c r="AX24" s="136"/>
      <c r="AY24" s="136"/>
      <c r="AZ24" s="137"/>
      <c r="BA24" s="7">
        <f>DATE($AF$3,1,1)</f>
        <v>44927</v>
      </c>
    </row>
    <row r="25" spans="1:53" ht="15.75" thickBot="1" x14ac:dyDescent="0.3">
      <c r="A25" s="140"/>
      <c r="B25" s="141"/>
      <c r="K25" s="145" t="s">
        <v>69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7"/>
      <c r="AS25" s="1">
        <v>2017</v>
      </c>
      <c r="AV25" s="135" t="s">
        <v>38</v>
      </c>
      <c r="AW25" s="136"/>
      <c r="AX25" s="136"/>
      <c r="AY25" s="136"/>
      <c r="AZ25" s="137"/>
      <c r="BA25" s="7">
        <f>DATE($AF$3,1,6)</f>
        <v>44932</v>
      </c>
    </row>
    <row r="26" spans="1:53" ht="21" customHeight="1" x14ac:dyDescent="0.25">
      <c r="A26" s="27" t="s">
        <v>37</v>
      </c>
      <c r="B26" s="26">
        <v>167.5</v>
      </c>
      <c r="K26" s="148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4" t="s">
        <v>35</v>
      </c>
      <c r="B27" s="25">
        <v>0</v>
      </c>
      <c r="K27" s="148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4" t="s">
        <v>33</v>
      </c>
      <c r="B28" s="25">
        <v>7.5</v>
      </c>
      <c r="K28" s="148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4" t="s">
        <v>0</v>
      </c>
      <c r="B29" s="25">
        <v>11</v>
      </c>
      <c r="K29" s="148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4" t="s">
        <v>30</v>
      </c>
      <c r="B30" s="25">
        <v>0</v>
      </c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50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4" t="s">
        <v>28</v>
      </c>
      <c r="B31" s="25">
        <v>0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3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4" t="s">
        <v>26</v>
      </c>
      <c r="B32" s="23">
        <v>0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2" t="s">
        <v>23</v>
      </c>
      <c r="B33" s="21">
        <v>0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186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3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6">
        <v>45110</v>
      </c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3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4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6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33" type="noConversion"/>
  <conditionalFormatting sqref="C5:AG6 C10:AG16">
    <cfRule type="expression" dxfId="2" priority="48">
      <formula>OR(WEEKDAY(C$6,2)=6,WEEKDAY(C$6,2)=7)</formula>
    </cfRule>
    <cfRule type="expression" dxfId="1" priority="49">
      <formula>VLOOKUP(C$6,$BA$24:$BA$38,1,0)</formula>
    </cfRule>
  </conditionalFormatting>
  <conditionalFormatting sqref="AH20:AH21 C17:AG19">
    <cfRule type="cellIs" dxfId="0" priority="10" operator="greaterThan">
      <formula>12</formula>
    </cfRule>
  </conditionalFormatting>
  <conditionalFormatting sqref="C22:AG23">
    <cfRule type="cellIs" dxfId="5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topLeftCell="A4" zoomScaleNormal="100" workbookViewId="0">
      <selection activeCell="Q19" sqref="Q19"/>
    </sheetView>
  </sheetViews>
  <sheetFormatPr defaultColWidth="9.140625" defaultRowHeight="15" x14ac:dyDescent="0.25"/>
  <cols>
    <col min="1" max="16384" width="9.140625" style="38"/>
  </cols>
  <sheetData>
    <row r="1" spans="1:12" ht="15" customHeight="1" x14ac:dyDescent="0.25">
      <c r="A1" s="157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x14ac:dyDescent="0.2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x14ac:dyDescent="0.25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x14ac:dyDescent="0.2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x14ac:dyDescent="0.2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x14ac:dyDescent="0.25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x14ac:dyDescent="0.25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</row>
    <row r="9" spans="1:12" x14ac:dyDescent="0.2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2"/>
    </row>
    <row r="10" spans="1:12" x14ac:dyDescent="0.25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x14ac:dyDescent="0.2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2" x14ac:dyDescent="0.2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x14ac:dyDescent="0.25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x14ac:dyDescent="0.25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2"/>
    </row>
    <row r="17" spans="1:12" x14ac:dyDescent="0.25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x14ac:dyDescent="0.25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x14ac:dyDescent="0.2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x14ac:dyDescent="0.25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2"/>
    </row>
    <row r="21" spans="1:12" x14ac:dyDescent="0.2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</row>
    <row r="22" spans="1:12" x14ac:dyDescent="0.2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1:12" x14ac:dyDescent="0.2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x14ac:dyDescent="0.25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x14ac:dyDescent="0.2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ht="193.5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5"/>
    </row>
    <row r="27" spans="1:12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</sheetData>
  <mergeCells count="1">
    <mergeCell ref="A1:L26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2023-05-30T12:04:24Z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